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Documents\GENERAL COUNSEL GENERAL DOCUMENTS\FOIA File\Responses to Requests\FY2024 Requests\24-26 (rec'd 1.16.24;) records\"/>
    </mc:Choice>
  </mc:AlternateContent>
  <xr:revisionPtr revIDLastSave="0" documentId="14_{E0E8E574-930A-4F91-9979-E7BA91E8E26A}" xr6:coauthVersionLast="47" xr6:coauthVersionMax="47" xr10:uidLastSave="{00000000-0000-0000-0000-000000000000}"/>
  <bookViews>
    <workbookView xWindow="1128" yWindow="216" windowWidth="22080" windowHeight="12024" tabRatio="699" xr2:uid="{00000000-000D-0000-FFFF-FFFF00000000}"/>
  </bookViews>
  <sheets>
    <sheet name="FY 2022" sheetId="16" r:id="rId1"/>
    <sheet name="FY 2019" sheetId="13" r:id="rId2"/>
    <sheet name="FY 2016" sheetId="10" r:id="rId3"/>
    <sheet name="holidays" sheetId="4" r:id="rId4"/>
  </sheets>
  <externalReferences>
    <externalReference r:id="rId5"/>
  </externalReferences>
  <definedNames>
    <definedName name="_xlnm.Print_Area" localSheetId="2">'FY 2016'!$A$1:$Q$20</definedName>
    <definedName name="_xlnm.Print_Area" localSheetId="1">'FY 2019'!$B$1:$X$39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41" i="16" l="1"/>
  <c r="AY41" i="16"/>
  <c r="AZ41" i="16" s="1"/>
  <c r="AX41" i="16"/>
  <c r="BT41" i="16" s="1"/>
  <c r="AR41" i="16"/>
  <c r="AQ41" i="16"/>
  <c r="AK41" i="16"/>
  <c r="AJ41" i="16"/>
  <c r="AG41" i="16"/>
  <c r="X41" i="16"/>
  <c r="W41" i="16"/>
  <c r="T41" i="16"/>
  <c r="Z41" i="16" s="1"/>
  <c r="S41" i="16"/>
  <c r="P41" i="16"/>
  <c r="O41" i="16"/>
  <c r="J41" i="16"/>
  <c r="I41" i="16"/>
  <c r="BT40" i="16"/>
  <c r="BS40" i="16"/>
  <c r="BU40" i="16" s="1"/>
  <c r="AZ40" i="16"/>
  <c r="AY40" i="16"/>
  <c r="AX40" i="16"/>
  <c r="AR40" i="16"/>
  <c r="AQ40" i="16"/>
  <c r="AK40" i="16"/>
  <c r="AJ40" i="16"/>
  <c r="AG40" i="16"/>
  <c r="X40" i="16"/>
  <c r="W40" i="16"/>
  <c r="T40" i="16"/>
  <c r="Z40" i="16" s="1"/>
  <c r="S40" i="16"/>
  <c r="P40" i="16"/>
  <c r="O40" i="16"/>
  <c r="J40" i="16"/>
  <c r="I40" i="16"/>
  <c r="BT39" i="16"/>
  <c r="BS39" i="16"/>
  <c r="BU39" i="16" s="1"/>
  <c r="AZ39" i="16"/>
  <c r="AY39" i="16"/>
  <c r="AX39" i="16"/>
  <c r="AR39" i="16"/>
  <c r="AQ39" i="16"/>
  <c r="AK39" i="16"/>
  <c r="AJ39" i="16"/>
  <c r="AG39" i="16"/>
  <c r="X39" i="16"/>
  <c r="W39" i="16"/>
  <c r="T39" i="16"/>
  <c r="Z39" i="16" s="1"/>
  <c r="S39" i="16"/>
  <c r="P39" i="16"/>
  <c r="O39" i="16"/>
  <c r="J39" i="16"/>
  <c r="I39" i="16"/>
  <c r="BU38" i="16"/>
  <c r="BT38" i="16"/>
  <c r="BS38" i="16"/>
  <c r="AZ38" i="16"/>
  <c r="AY38" i="16"/>
  <c r="AX38" i="16"/>
  <c r="AR38" i="16"/>
  <c r="AQ38" i="16"/>
  <c r="AK38" i="16"/>
  <c r="AJ38" i="16"/>
  <c r="X38" i="16"/>
  <c r="W38" i="16"/>
  <c r="T38" i="16"/>
  <c r="Z38" i="16" s="1"/>
  <c r="K38" i="16" s="1"/>
  <c r="S38" i="16"/>
  <c r="P38" i="16"/>
  <c r="O38" i="16"/>
  <c r="J38" i="16"/>
  <c r="I38" i="16"/>
  <c r="BT37" i="16"/>
  <c r="BU37" i="16" s="1"/>
  <c r="BS37" i="16"/>
  <c r="AY37" i="16"/>
  <c r="AZ37" i="16" s="1"/>
  <c r="AX37" i="16"/>
  <c r="AR37" i="16"/>
  <c r="AQ37" i="16"/>
  <c r="AK37" i="16"/>
  <c r="AJ37" i="16"/>
  <c r="X37" i="16"/>
  <c r="W37" i="16"/>
  <c r="T37" i="16"/>
  <c r="S37" i="16"/>
  <c r="P37" i="16"/>
  <c r="Z37" i="16" s="1"/>
  <c r="O37" i="16"/>
  <c r="J37" i="16"/>
  <c r="I37" i="16"/>
  <c r="K37" i="16" s="1"/>
  <c r="BS36" i="16"/>
  <c r="BU36" i="16" s="1"/>
  <c r="AZ36" i="16"/>
  <c r="AY36" i="16"/>
  <c r="AX36" i="16"/>
  <c r="BT36" i="16" s="1"/>
  <c r="AR36" i="16"/>
  <c r="AQ36" i="16"/>
  <c r="AK36" i="16"/>
  <c r="AJ36" i="16"/>
  <c r="Z36" i="16"/>
  <c r="X36" i="16"/>
  <c r="W36" i="16"/>
  <c r="T36" i="16"/>
  <c r="S36" i="16"/>
  <c r="P36" i="16"/>
  <c r="O36" i="16"/>
  <c r="K36" i="16"/>
  <c r="J36" i="16"/>
  <c r="I36" i="16"/>
  <c r="J30" i="16"/>
  <c r="I30" i="16"/>
  <c r="D30" i="16"/>
  <c r="BT29" i="16"/>
  <c r="BS29" i="16"/>
  <c r="BU29" i="16" s="1"/>
  <c r="AZ29" i="16"/>
  <c r="AY29" i="16"/>
  <c r="AX29" i="16"/>
  <c r="J29" i="16"/>
  <c r="I29" i="16"/>
  <c r="D29" i="16"/>
  <c r="BT28" i="16"/>
  <c r="BU28" i="16" s="1"/>
  <c r="BS28" i="16"/>
  <c r="AY28" i="16"/>
  <c r="AZ28" i="16" s="1"/>
  <c r="AX28" i="16"/>
  <c r="J28" i="16"/>
  <c r="I28" i="16"/>
  <c r="D28" i="16"/>
  <c r="BS27" i="16"/>
  <c r="AY27" i="16"/>
  <c r="AX27" i="16"/>
  <c r="AZ27" i="16" s="1"/>
  <c r="J27" i="16"/>
  <c r="I27" i="16"/>
  <c r="D27" i="16"/>
  <c r="BS26" i="16"/>
  <c r="AY26" i="16"/>
  <c r="AZ26" i="16" s="1"/>
  <c r="AX26" i="16"/>
  <c r="BT26" i="16" s="1"/>
  <c r="BU26" i="16" s="1"/>
  <c r="J26" i="16"/>
  <c r="I26" i="16"/>
  <c r="D26" i="16"/>
  <c r="BS25" i="16"/>
  <c r="AY25" i="16"/>
  <c r="AX25" i="16"/>
  <c r="BT25" i="16" s="1"/>
  <c r="Z25" i="16"/>
  <c r="Y25" i="16"/>
  <c r="J25" i="16"/>
  <c r="I25" i="16"/>
  <c r="D25" i="16"/>
  <c r="BT24" i="16"/>
  <c r="BS24" i="16"/>
  <c r="BU24" i="16" s="1"/>
  <c r="AZ24" i="16"/>
  <c r="AY24" i="16"/>
  <c r="AX24" i="16"/>
  <c r="AR24" i="16"/>
  <c r="AQ24" i="16"/>
  <c r="Z24" i="16"/>
  <c r="Y24" i="16"/>
  <c r="J24" i="16"/>
  <c r="I24" i="16"/>
  <c r="D24" i="16"/>
  <c r="BS23" i="16"/>
  <c r="AY23" i="16"/>
  <c r="AX23" i="16"/>
  <c r="BT23" i="16" s="1"/>
  <c r="AR23" i="16"/>
  <c r="AQ23" i="16"/>
  <c r="Z23" i="16"/>
  <c r="Y23" i="16"/>
  <c r="J23" i="16"/>
  <c r="L23" i="16" s="1"/>
  <c r="I23" i="16"/>
  <c r="K23" i="16" s="1"/>
  <c r="D23" i="16"/>
  <c r="BS22" i="16"/>
  <c r="AY22" i="16"/>
  <c r="AZ22" i="16" s="1"/>
  <c r="AX22" i="16"/>
  <c r="BT22" i="16" s="1"/>
  <c r="BU22" i="16" s="1"/>
  <c r="Z22" i="16"/>
  <c r="Y22" i="16"/>
  <c r="J22" i="16"/>
  <c r="I22" i="16"/>
  <c r="K22" i="16" s="1"/>
  <c r="D22" i="16"/>
  <c r="BT21" i="16"/>
  <c r="BS21" i="16"/>
  <c r="BU21" i="16" s="1"/>
  <c r="AZ21" i="16"/>
  <c r="AY21" i="16"/>
  <c r="AX21" i="16"/>
  <c r="Z21" i="16"/>
  <c r="Y21" i="16"/>
  <c r="K21" i="16"/>
  <c r="J21" i="16"/>
  <c r="L21" i="16" s="1"/>
  <c r="I21" i="16"/>
  <c r="D21" i="16"/>
  <c r="BS20" i="16"/>
  <c r="AY20" i="16"/>
  <c r="AZ20" i="16" s="1"/>
  <c r="AX20" i="16"/>
  <c r="BT20" i="16" s="1"/>
  <c r="Z20" i="16"/>
  <c r="K20" i="16" s="1"/>
  <c r="Y20" i="16"/>
  <c r="J20" i="16"/>
  <c r="L20" i="16" s="1"/>
  <c r="I20" i="16"/>
  <c r="D20" i="16"/>
  <c r="BS19" i="16"/>
  <c r="AY19" i="16"/>
  <c r="AX19" i="16"/>
  <c r="AZ19" i="16" s="1"/>
  <c r="Z19" i="16"/>
  <c r="Y19" i="16"/>
  <c r="K19" i="16"/>
  <c r="J19" i="16"/>
  <c r="L19" i="16" s="1"/>
  <c r="I19" i="16"/>
  <c r="D19" i="16"/>
  <c r="BS18" i="16"/>
  <c r="AZ18" i="16"/>
  <c r="AY18" i="16"/>
  <c r="AX18" i="16"/>
  <c r="BT18" i="16" s="1"/>
  <c r="Z18" i="16"/>
  <c r="Y18" i="16"/>
  <c r="J18" i="16"/>
  <c r="L18" i="16" s="1"/>
  <c r="I18" i="16"/>
  <c r="K18" i="16" s="1"/>
  <c r="D18" i="16"/>
  <c r="BS17" i="16"/>
  <c r="AY17" i="16"/>
  <c r="AX17" i="16"/>
  <c r="BT17" i="16" s="1"/>
  <c r="Z17" i="16"/>
  <c r="Y17" i="16"/>
  <c r="J17" i="16"/>
  <c r="L17" i="16" s="1"/>
  <c r="I17" i="16"/>
  <c r="K17" i="16" s="1"/>
  <c r="D17" i="16"/>
  <c r="BT16" i="16"/>
  <c r="BU16" i="16" s="1"/>
  <c r="BS16" i="16"/>
  <c r="AY16" i="16"/>
  <c r="AZ16" i="16" s="1"/>
  <c r="AX16" i="16"/>
  <c r="AR16" i="16"/>
  <c r="AQ16" i="16"/>
  <c r="AG16" i="16"/>
  <c r="Z16" i="16"/>
  <c r="P16" i="16"/>
  <c r="O16" i="16"/>
  <c r="Y16" i="16" s="1"/>
  <c r="L16" i="16" s="1"/>
  <c r="J16" i="16"/>
  <c r="I16" i="16"/>
  <c r="K16" i="16" s="1"/>
  <c r="D16" i="16"/>
  <c r="BS15" i="16"/>
  <c r="AY15" i="16"/>
  <c r="AZ15" i="16" s="1"/>
  <c r="AX15" i="16"/>
  <c r="BT15" i="16" s="1"/>
  <c r="BU15" i="16" s="1"/>
  <c r="Z15" i="16"/>
  <c r="Y15" i="16"/>
  <c r="L15" i="16" s="1"/>
  <c r="J15" i="16"/>
  <c r="I15" i="16"/>
  <c r="K15" i="16" s="1"/>
  <c r="D15" i="16"/>
  <c r="BT14" i="16"/>
  <c r="BS14" i="16"/>
  <c r="BU14" i="16" s="1"/>
  <c r="AZ14" i="16"/>
  <c r="AY14" i="16"/>
  <c r="AX14" i="16"/>
  <c r="AR14" i="16"/>
  <c r="AQ14" i="16"/>
  <c r="AK14" i="16"/>
  <c r="AJ14" i="16"/>
  <c r="AG14" i="16"/>
  <c r="Z14" i="16"/>
  <c r="K14" i="16" s="1"/>
  <c r="Y14" i="16"/>
  <c r="J14" i="16"/>
  <c r="L14" i="16" s="1"/>
  <c r="I14" i="16"/>
  <c r="D14" i="16"/>
  <c r="BS13" i="16"/>
  <c r="AY13" i="16"/>
  <c r="AZ13" i="16" s="1"/>
  <c r="AX13" i="16"/>
  <c r="BT13" i="16" s="1"/>
  <c r="BU13" i="16" s="1"/>
  <c r="Z13" i="16"/>
  <c r="Y13" i="16"/>
  <c r="L13" i="16"/>
  <c r="K13" i="16"/>
  <c r="J13" i="16"/>
  <c r="I13" i="16"/>
  <c r="D13" i="16"/>
  <c r="BS12" i="16"/>
  <c r="AZ12" i="16"/>
  <c r="AY12" i="16"/>
  <c r="AX12" i="16"/>
  <c r="BT12" i="16" s="1"/>
  <c r="P12" i="16"/>
  <c r="Z12" i="16" s="1"/>
  <c r="K12" i="16" s="1"/>
  <c r="O12" i="16"/>
  <c r="Y12" i="16" s="1"/>
  <c r="J12" i="16"/>
  <c r="I12" i="16"/>
  <c r="D12" i="16"/>
  <c r="BT11" i="16"/>
  <c r="BU11" i="16" s="1"/>
  <c r="BS11" i="16"/>
  <c r="AY11" i="16"/>
  <c r="AZ11" i="16" s="1"/>
  <c r="AX11" i="16"/>
  <c r="J11" i="16"/>
  <c r="L11" i="16" s="1"/>
  <c r="I11" i="16"/>
  <c r="K11" i="16" s="1"/>
  <c r="D11" i="16"/>
  <c r="BT10" i="16"/>
  <c r="BU10" i="16" s="1"/>
  <c r="BS10" i="16"/>
  <c r="AY10" i="16"/>
  <c r="AZ10" i="16" s="1"/>
  <c r="AX10" i="16"/>
  <c r="Z10" i="16"/>
  <c r="Y10" i="16"/>
  <c r="K10" i="16"/>
  <c r="J10" i="16"/>
  <c r="L10" i="16" s="1"/>
  <c r="I10" i="16"/>
  <c r="D10" i="16"/>
  <c r="BS9" i="16"/>
  <c r="AY9" i="16"/>
  <c r="AZ9" i="16" s="1"/>
  <c r="AX9" i="16"/>
  <c r="AX5" i="16" s="1"/>
  <c r="Z9" i="16"/>
  <c r="Y9" i="16"/>
  <c r="J9" i="16"/>
  <c r="L9" i="16" s="1"/>
  <c r="I9" i="16"/>
  <c r="K9" i="16" s="1"/>
  <c r="D9" i="16"/>
  <c r="BS8" i="16"/>
  <c r="AY8" i="16"/>
  <c r="AZ8" i="16" s="1"/>
  <c r="AX8" i="16"/>
  <c r="BT8" i="16" s="1"/>
  <c r="BU8" i="16" s="1"/>
  <c r="Z8" i="16"/>
  <c r="Y8" i="16"/>
  <c r="J8" i="16"/>
  <c r="I8" i="16"/>
  <c r="K8" i="16" s="1"/>
  <c r="D8" i="16"/>
  <c r="BS7" i="16"/>
  <c r="BU7" i="16" s="1"/>
  <c r="AZ7" i="16"/>
  <c r="AY7" i="16"/>
  <c r="AX7" i="16"/>
  <c r="P7" i="16"/>
  <c r="Z7" i="16" s="1"/>
  <c r="K7" i="16" s="1"/>
  <c r="O7" i="16"/>
  <c r="Y7" i="16" s="1"/>
  <c r="J7" i="16"/>
  <c r="I7" i="16"/>
  <c r="D7" i="16"/>
  <c r="BS6" i="16"/>
  <c r="AY6" i="16"/>
  <c r="AZ6" i="16" s="1"/>
  <c r="AX6" i="16"/>
  <c r="BT6" i="16" s="1"/>
  <c r="BU6" i="16" s="1"/>
  <c r="AR6" i="16"/>
  <c r="AQ6" i="16"/>
  <c r="AK6" i="16"/>
  <c r="AJ6" i="16"/>
  <c r="AG6" i="16"/>
  <c r="X6" i="16"/>
  <c r="Z6" i="16" s="1"/>
  <c r="K6" i="16" s="1"/>
  <c r="W6" i="16"/>
  <c r="T6" i="16"/>
  <c r="S6" i="16"/>
  <c r="Y6" i="16" s="1"/>
  <c r="P6" i="16"/>
  <c r="O6" i="16"/>
  <c r="J6" i="16"/>
  <c r="I6" i="16"/>
  <c r="D6" i="16"/>
  <c r="BP5" i="16"/>
  <c r="BO5" i="16"/>
  <c r="BN5" i="16"/>
  <c r="BM5" i="16"/>
  <c r="BL5" i="16"/>
  <c r="BK5" i="16"/>
  <c r="BJ5" i="16"/>
  <c r="BH5" i="16"/>
  <c r="BG5" i="16"/>
  <c r="BF5" i="16"/>
  <c r="BE5" i="16"/>
  <c r="BD5" i="16"/>
  <c r="BC5" i="16"/>
  <c r="BB5" i="16"/>
  <c r="L12" i="16" l="1"/>
  <c r="Y41" i="16"/>
  <c r="L41" i="16" s="1"/>
  <c r="Y36" i="16"/>
  <c r="L36" i="16" s="1"/>
  <c r="Y37" i="16"/>
  <c r="L37" i="16" s="1"/>
  <c r="AY5" i="16"/>
  <c r="L22" i="16"/>
  <c r="L8" i="16"/>
  <c r="L6" i="16"/>
  <c r="Y38" i="16"/>
  <c r="L38" i="16" s="1"/>
  <c r="Y39" i="16"/>
  <c r="L39" i="16" s="1"/>
  <c r="L7" i="16"/>
  <c r="Y40" i="16"/>
  <c r="L40" i="16" s="1"/>
  <c r="BU12" i="16"/>
  <c r="BU18" i="16"/>
  <c r="BU23" i="16"/>
  <c r="K39" i="16"/>
  <c r="AZ5" i="16"/>
  <c r="BU20" i="16"/>
  <c r="K40" i="16"/>
  <c r="BU41" i="16"/>
  <c r="BU17" i="16"/>
  <c r="BU25" i="16"/>
  <c r="K41" i="16"/>
  <c r="BT19" i="16"/>
  <c r="BU19" i="16" s="1"/>
  <c r="BT27" i="16"/>
  <c r="BU27" i="16" s="1"/>
  <c r="AZ17" i="16"/>
  <c r="AZ23" i="16"/>
  <c r="AZ25" i="16"/>
  <c r="BT9" i="16"/>
  <c r="BU9" i="16" s="1"/>
  <c r="J5" i="13" l="1"/>
  <c r="M5" i="13"/>
  <c r="AB5" i="13"/>
  <c r="AC5" i="13"/>
  <c r="AD5" i="13"/>
  <c r="AE5" i="13"/>
  <c r="AF5" i="13"/>
  <c r="AS5" i="13"/>
  <c r="AQ5" i="13" s="1"/>
  <c r="AT5" i="13"/>
  <c r="AU5" i="13"/>
  <c r="AV5" i="13"/>
  <c r="AH7" i="13"/>
  <c r="AJ7" i="13" s="1"/>
  <c r="AO7" i="13"/>
  <c r="AI7" i="13" s="1"/>
  <c r="AQ7" i="13"/>
  <c r="AX7" i="13" s="1"/>
  <c r="AO8" i="13"/>
  <c r="AQ8" i="13"/>
  <c r="AO9" i="13"/>
  <c r="AX9" i="13" s="1"/>
  <c r="AQ9" i="13"/>
  <c r="AO11" i="13"/>
  <c r="AQ11" i="13"/>
  <c r="AO12" i="13"/>
  <c r="AQ12" i="13"/>
  <c r="AX12" i="13" s="1"/>
  <c r="AO13" i="13"/>
  <c r="AX13" i="13" s="1"/>
  <c r="AQ13" i="13"/>
  <c r="AO14" i="13"/>
  <c r="AQ14" i="13"/>
  <c r="AX14" i="13" s="1"/>
  <c r="AO15" i="13"/>
  <c r="AQ15" i="13"/>
  <c r="AX15" i="13" s="1"/>
  <c r="AO16" i="13"/>
  <c r="AQ16" i="13"/>
  <c r="AX16" i="13" s="1"/>
  <c r="AO17" i="13"/>
  <c r="AQ17" i="13"/>
  <c r="AX17" i="13" s="1"/>
  <c r="AO18" i="13"/>
  <c r="AQ18" i="13"/>
  <c r="AX18" i="13" s="1"/>
  <c r="AO19" i="13"/>
  <c r="AQ19" i="13"/>
  <c r="AO20" i="13"/>
  <c r="AX20" i="13" s="1"/>
  <c r="AQ20" i="13"/>
  <c r="AO21" i="13"/>
  <c r="AQ21" i="13"/>
  <c r="AX21" i="13" s="1"/>
  <c r="AO22" i="13"/>
  <c r="AQ22" i="13"/>
  <c r="AH23" i="13"/>
  <c r="AJ23" i="13" s="1"/>
  <c r="AO23" i="13"/>
  <c r="AI23" i="13" s="1"/>
  <c r="AQ23" i="13"/>
  <c r="AO24" i="13"/>
  <c r="AQ24" i="13"/>
  <c r="AO25" i="13"/>
  <c r="AX25" i="13" s="1"/>
  <c r="AQ25" i="13"/>
  <c r="AH26" i="13"/>
  <c r="AJ26" i="13" s="1"/>
  <c r="AO26" i="13"/>
  <c r="AI26" i="13" s="1"/>
  <c r="AQ26" i="13"/>
  <c r="AX26" i="13" s="1"/>
  <c r="AH27" i="13"/>
  <c r="AI27" i="13"/>
  <c r="AJ27" i="13"/>
  <c r="AO27" i="13"/>
  <c r="AQ27" i="13"/>
  <c r="AO28" i="13"/>
  <c r="AQ28" i="13"/>
  <c r="AO29" i="13"/>
  <c r="AQ29" i="13"/>
  <c r="AO30" i="13"/>
  <c r="AQ30" i="13"/>
  <c r="AX30" i="13" s="1"/>
  <c r="AO31" i="13"/>
  <c r="AX31" i="13" s="1"/>
  <c r="AQ31" i="13"/>
  <c r="AO32" i="13"/>
  <c r="AQ32" i="13"/>
  <c r="AO33" i="13"/>
  <c r="AQ33" i="13"/>
  <c r="AX33" i="13"/>
  <c r="AO34" i="13"/>
  <c r="AX34" i="13" s="1"/>
  <c r="AQ34" i="13"/>
  <c r="AO35" i="13"/>
  <c r="AQ35" i="13"/>
  <c r="AX35" i="13" s="1"/>
  <c r="AJ36" i="13"/>
  <c r="AO36" i="13"/>
  <c r="AI36" i="13" s="1"/>
  <c r="AQ36" i="13"/>
  <c r="AX36" i="13" s="1"/>
  <c r="AJ37" i="13"/>
  <c r="AO37" i="13"/>
  <c r="AI37" i="13" s="1"/>
  <c r="AQ37" i="13"/>
  <c r="AJ38" i="13"/>
  <c r="AO38" i="13"/>
  <c r="AI38" i="13" s="1"/>
  <c r="AQ38" i="13"/>
  <c r="AX29" i="13" l="1"/>
  <c r="AX24" i="13"/>
  <c r="AX37" i="13"/>
  <c r="AX32" i="13"/>
  <c r="AX11" i="13"/>
  <c r="AX28" i="13"/>
  <c r="AX23" i="13"/>
  <c r="AX27" i="13"/>
  <c r="AO5" i="13"/>
  <c r="AX22" i="13"/>
  <c r="AX19" i="13"/>
  <c r="AX8" i="13"/>
  <c r="AX5" i="13"/>
  <c r="AX3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Reed, Nathan A CIV ASBCA (USA)</author>
  </authors>
  <commentList>
    <comment ref="B5" authorId="0" shapeId="0" xr:uid="{6644094C-E3EF-4081-83CA-74506186CFA1}">
      <text>
        <r>
          <rPr>
            <b/>
            <sz val="9"/>
            <color indexed="81"/>
            <rFont val="Tahoma"/>
            <family val="2"/>
          </rPr>
          <t>Reed, Nathan A CIV ASBCA (USA):</t>
        </r>
        <r>
          <rPr>
            <sz val="9"/>
            <color indexed="81"/>
            <rFont val="Tahoma"/>
            <family val="2"/>
          </rPr>
          <t xml:space="preserve">
column B of drop down list</t>
        </r>
      </text>
    </comment>
    <comment ref="C5" authorId="0" shapeId="0" xr:uid="{572B91ED-6BF3-40DC-9F1E-73932BBD6766}">
      <text>
        <r>
          <rPr>
            <b/>
            <sz val="9"/>
            <color indexed="81"/>
            <rFont val="Tahoma"/>
            <family val="2"/>
          </rPr>
          <t>Reed, Nathan A CIV ASBCA (USA):</t>
        </r>
        <r>
          <rPr>
            <sz val="9"/>
            <color indexed="81"/>
            <rFont val="Tahoma"/>
            <family val="2"/>
          </rPr>
          <t xml:space="preserve">
If perfected request received on weekend/holiday, input the next work day.  If not perfected, then the business day which perfected.</t>
        </r>
      </text>
    </comment>
    <comment ref="E5" authorId="0" shapeId="0" xr:uid="{C6EF666E-ED71-466B-8308-DE91F71E1D48}">
      <text>
        <r>
          <rPr>
            <b/>
            <sz val="9"/>
            <color indexed="81"/>
            <rFont val="Tahoma"/>
            <family val="2"/>
          </rPr>
          <t>Reed, Nathan A CIV ASBCA (USA):</t>
        </r>
        <r>
          <rPr>
            <sz val="9"/>
            <color indexed="81"/>
            <rFont val="Tahoma"/>
            <family val="2"/>
          </rPr>
          <t xml:space="preserve">
This is the date normally which the Board sends the final letter.  If a fee is due, then it is still the date of the final letter, not when fee paid.</t>
        </r>
      </text>
    </comment>
    <comment ref="F5" authorId="0" shapeId="0" xr:uid="{E30228EC-9EFB-4323-89CD-6AB14F047FD4}">
      <text>
        <r>
          <rPr>
            <b/>
            <sz val="9"/>
            <color indexed="81"/>
            <rFont val="Tahoma"/>
            <family val="2"/>
          </rPr>
          <t>Reed, Nathan A CIV ASBCA (USA):</t>
        </r>
        <r>
          <rPr>
            <sz val="9"/>
            <color indexed="81"/>
            <rFont val="Tahoma"/>
            <family val="2"/>
          </rPr>
          <t xml:space="preserve">
Most requests are simple.  If the Board needs to involve appellant or gov't, then likely complex.  </t>
        </r>
      </text>
    </comment>
    <comment ref="G5" authorId="0" shapeId="0" xr:uid="{E3F65A42-2F5E-44F7-86DB-3FD9E8EDFA22}">
      <text>
        <r>
          <rPr>
            <b/>
            <sz val="9"/>
            <color indexed="81"/>
            <rFont val="Tahoma"/>
            <family val="2"/>
          </rPr>
          <t>Reed, Nathan A CIV ASBCA (USA):</t>
        </r>
        <r>
          <rPr>
            <sz val="9"/>
            <color indexed="81"/>
            <rFont val="Tahoma"/>
            <family val="2"/>
          </rPr>
          <t xml:space="preserve">
Perfected request, use the Board's lose definition…we have a general idea of what the requester wants.  Don't worry about $ unless it is clear we may have to charge and we don't have a ceiling value.</t>
        </r>
      </text>
    </comment>
    <comment ref="H5" authorId="0" shapeId="0" xr:uid="{6486E83C-F237-495E-96D3-3AE20C7E9E91}">
      <text>
        <r>
          <rPr>
            <b/>
            <sz val="9"/>
            <color indexed="81"/>
            <rFont val="Tahoma"/>
            <family val="2"/>
          </rPr>
          <t>Reed, Nathan A CIV ASBCA (USA):</t>
        </r>
        <r>
          <rPr>
            <sz val="9"/>
            <color indexed="81"/>
            <rFont val="Tahoma"/>
            <family val="2"/>
          </rPr>
          <t xml:space="preserve">
for audit reporting, there should not be any difference of who withdraws.</t>
        </r>
      </text>
    </comment>
  </commentList>
</comments>
</file>

<file path=xl/sharedStrings.xml><?xml version="1.0" encoding="utf-8"?>
<sst xmlns="http://schemas.openxmlformats.org/spreadsheetml/2006/main" count="1244" uniqueCount="386">
  <si>
    <t>Date Closed</t>
  </si>
  <si>
    <t>Full Grant</t>
  </si>
  <si>
    <t>Full Denial</t>
  </si>
  <si>
    <t>Expedited Processing</t>
  </si>
  <si>
    <t>Requested</t>
  </si>
  <si>
    <t>Granted</t>
  </si>
  <si>
    <t>Fee Waiver</t>
  </si>
  <si>
    <t>Simple or Complex?</t>
  </si>
  <si>
    <t>Disposition</t>
  </si>
  <si>
    <t>Subject of Request</t>
  </si>
  <si>
    <t>Yes</t>
  </si>
  <si>
    <t>No</t>
  </si>
  <si>
    <t>N/A</t>
  </si>
  <si>
    <t>a. No Records</t>
  </si>
  <si>
    <t>b. All Records Referred</t>
  </si>
  <si>
    <t>c. Withdrawn</t>
  </si>
  <si>
    <t>Quarter Received</t>
  </si>
  <si>
    <t>Business Days to Adjudicate</t>
  </si>
  <si>
    <t>Response Time (Business Days)</t>
  </si>
  <si>
    <t>info granted?</t>
  </si>
  <si>
    <t>yes</t>
  </si>
  <si>
    <t>no</t>
  </si>
  <si>
    <t>input</t>
  </si>
  <si>
    <t>max fee to pay?</t>
  </si>
  <si>
    <t>template</t>
  </si>
  <si>
    <t>Full Referal</t>
  </si>
  <si>
    <t>Withdraw</t>
  </si>
  <si>
    <t>Requested date</t>
  </si>
  <si>
    <t>Granted date</t>
  </si>
  <si>
    <t>total Days to Adjudicate</t>
  </si>
  <si>
    <t>perfected request?</t>
  </si>
  <si>
    <t>referred? Type agency name</t>
  </si>
  <si>
    <t>simple</t>
  </si>
  <si>
    <t>complex</t>
  </si>
  <si>
    <t>formula</t>
  </si>
  <si>
    <t>Response Time (total  Days)</t>
  </si>
  <si>
    <t>power outage; Board office closed</t>
  </si>
  <si>
    <t>holidays + OPM, Federal, and Agency closures</t>
  </si>
  <si>
    <t>date</t>
  </si>
  <si>
    <t>description</t>
  </si>
  <si>
    <t>Date Due (20 business days)</t>
  </si>
  <si>
    <t>withdrawn</t>
  </si>
  <si>
    <t>Requester's Name, Organization, contact info</t>
  </si>
  <si>
    <t>n/a</t>
  </si>
  <si>
    <r>
      <t xml:space="preserve">Basis for </t>
    </r>
    <r>
      <rPr>
        <b/>
        <u/>
        <sz val="11"/>
        <color theme="1"/>
        <rFont val="Calibri"/>
        <family val="2"/>
        <scheme val="minor"/>
      </rPr>
      <t>Full</t>
    </r>
    <r>
      <rPr>
        <b/>
        <sz val="11"/>
        <color theme="1"/>
        <rFont val="Calibri"/>
        <family val="2"/>
        <scheme val="minor"/>
      </rPr>
      <t xml:space="preserve"> Denial or Exemption</t>
    </r>
  </si>
  <si>
    <t>Response Time - Hold (total  Days)</t>
  </si>
  <si>
    <t>Response Time - Hold (Business Days)</t>
  </si>
  <si>
    <t>New Year's Day</t>
  </si>
  <si>
    <t>President's Day</t>
  </si>
  <si>
    <t>MLK Day</t>
  </si>
  <si>
    <t>Memorial Day</t>
  </si>
  <si>
    <t>Independence Day</t>
  </si>
  <si>
    <t>Labor Day</t>
  </si>
  <si>
    <t>Columbus Day</t>
  </si>
  <si>
    <t>Veteran's Day</t>
  </si>
  <si>
    <t>Thanksgiving</t>
  </si>
  <si>
    <t>Christmas Day</t>
  </si>
  <si>
    <t>President Bush's Funeral observation</t>
  </si>
  <si>
    <t># of total hold days</t>
  </si>
  <si>
    <r>
      <t xml:space="preserve">2nd Basis for not providing records in </t>
    </r>
    <r>
      <rPr>
        <b/>
        <u/>
        <sz val="11"/>
        <color theme="1"/>
        <rFont val="Calibri"/>
        <family val="2"/>
        <scheme val="minor"/>
      </rPr>
      <t>part</t>
    </r>
    <r>
      <rPr>
        <b/>
        <sz val="11"/>
        <color theme="1"/>
        <rFont val="Calibri"/>
        <family val="2"/>
        <scheme val="minor"/>
      </rPr>
      <t xml:space="preserve"> of the request</t>
    </r>
  </si>
  <si>
    <r>
      <t xml:space="preserve">Basis for not providing records in </t>
    </r>
    <r>
      <rPr>
        <b/>
        <u/>
        <sz val="11"/>
        <color theme="1"/>
        <rFont val="Calibri"/>
        <family val="2"/>
        <scheme val="minor"/>
      </rPr>
      <t>part</t>
    </r>
    <r>
      <rPr>
        <b/>
        <sz val="11"/>
        <color theme="1"/>
        <rFont val="Calibri"/>
        <family val="2"/>
        <scheme val="minor"/>
      </rPr>
      <t xml:space="preserve"> of the request</t>
    </r>
  </si>
  <si>
    <t>Christmas Eve</t>
  </si>
  <si>
    <t xml:space="preserve">President Trump's executive order to close certain executive agencies on 12/24/19. </t>
  </si>
  <si>
    <t xml:space="preserve">President Trump's executive order to close certain executive agencies on 12/24/18. </t>
  </si>
  <si>
    <t xml:space="preserve">President Trump's executive order to close certain executive agencies out of respect for Bush. </t>
  </si>
  <si>
    <t>notes</t>
  </si>
  <si>
    <t>ASBCA FOIA No.</t>
  </si>
  <si>
    <t>ASBCA FOIA LOG - FISCAL YEAR 2021</t>
  </si>
  <si>
    <t># of total hold bus. days</t>
  </si>
  <si>
    <r>
      <t xml:space="preserve">1st hold, # of hold bus. Days </t>
    </r>
    <r>
      <rPr>
        <b/>
        <sz val="11"/>
        <color rgb="FFFF0000"/>
        <rFont val="Calibri"/>
        <family val="2"/>
        <scheme val="minor"/>
      </rPr>
      <t>(delete if no input)</t>
    </r>
  </si>
  <si>
    <r>
      <t xml:space="preserve">1st hold, total # of hold </t>
    </r>
    <r>
      <rPr>
        <b/>
        <sz val="11"/>
        <color rgb="FFFF0000"/>
        <rFont val="Calibri"/>
        <family val="2"/>
        <scheme val="minor"/>
      </rPr>
      <t>(delete if no input)</t>
    </r>
  </si>
  <si>
    <r>
      <t xml:space="preserve">2nd hold start date </t>
    </r>
    <r>
      <rPr>
        <b/>
        <sz val="11"/>
        <color rgb="FFFF0000"/>
        <rFont val="Calibri"/>
        <family val="2"/>
        <scheme val="minor"/>
      </rPr>
      <t>(delete if no input)</t>
    </r>
  </si>
  <si>
    <r>
      <t xml:space="preserve">2nd hold end date </t>
    </r>
    <r>
      <rPr>
        <b/>
        <sz val="11"/>
        <color rgb="FFFF0000"/>
        <rFont val="Calibri"/>
        <family val="2"/>
        <scheme val="minor"/>
      </rPr>
      <t>(delete if no input)</t>
    </r>
  </si>
  <si>
    <r>
      <t xml:space="preserve">2nd hold, # of hold bus. Days </t>
    </r>
    <r>
      <rPr>
        <b/>
        <sz val="11"/>
        <color rgb="FFFF0000"/>
        <rFont val="Calibri"/>
        <family val="2"/>
        <scheme val="minor"/>
      </rPr>
      <t>(delete if no input)</t>
    </r>
  </si>
  <si>
    <r>
      <t>2nd hold, total # of hold days</t>
    </r>
    <r>
      <rPr>
        <b/>
        <sz val="11"/>
        <color rgb="FFFF0000"/>
        <rFont val="Calibri"/>
        <family val="2"/>
        <scheme val="minor"/>
      </rPr>
      <t xml:space="preserve"> (delete if no input)</t>
    </r>
  </si>
  <si>
    <r>
      <t xml:space="preserve">3rd hold start date </t>
    </r>
    <r>
      <rPr>
        <b/>
        <sz val="11"/>
        <color rgb="FFFF0000"/>
        <rFont val="Calibri"/>
        <family val="2"/>
        <scheme val="minor"/>
      </rPr>
      <t>(delete if no input)</t>
    </r>
  </si>
  <si>
    <r>
      <t xml:space="preserve">3rd hold end date </t>
    </r>
    <r>
      <rPr>
        <b/>
        <sz val="11"/>
        <color rgb="FFFF0000"/>
        <rFont val="Calibri"/>
        <family val="2"/>
        <scheme val="minor"/>
      </rPr>
      <t>(delete if no input)</t>
    </r>
  </si>
  <si>
    <r>
      <t xml:space="preserve">3rd hold, # of hold bus. Days </t>
    </r>
    <r>
      <rPr>
        <b/>
        <sz val="11"/>
        <color rgb="FFFF0000"/>
        <rFont val="Calibri"/>
        <family val="2"/>
        <scheme val="minor"/>
      </rPr>
      <t>(delete if no input)</t>
    </r>
  </si>
  <si>
    <r>
      <t xml:space="preserve">3rd hold, total # of hold days </t>
    </r>
    <r>
      <rPr>
        <b/>
        <sz val="11"/>
        <color rgb="FFFF0000"/>
        <rFont val="Calibri"/>
        <family val="2"/>
        <scheme val="minor"/>
      </rPr>
      <t>(delete if no input)</t>
    </r>
  </si>
  <si>
    <r>
      <t xml:space="preserve">1st hold end date </t>
    </r>
    <r>
      <rPr>
        <b/>
        <sz val="11"/>
        <color rgb="FFFF0000"/>
        <rFont val="Calibri"/>
        <family val="2"/>
        <scheme val="minor"/>
      </rPr>
      <t>(delete if no input)</t>
    </r>
  </si>
  <si>
    <r>
      <t xml:space="preserve">1st hold start date </t>
    </r>
    <r>
      <rPr>
        <b/>
        <sz val="11"/>
        <color rgb="FFFF0000"/>
        <rFont val="Calibri"/>
        <family val="2"/>
        <scheme val="minor"/>
      </rPr>
      <t>(delete if no input)</t>
    </r>
  </si>
  <si>
    <t>Inauguration Day</t>
  </si>
  <si>
    <t>Juneteenth National Independence Day</t>
  </si>
  <si>
    <t>Partial Grant, Partial Denial</t>
  </si>
  <si>
    <t>USACE</t>
  </si>
  <si>
    <t>Complex</t>
  </si>
  <si>
    <t>19-21</t>
  </si>
  <si>
    <t xml:space="preserve">1.   A copy of the decision of the appeal # 61656. 2.   A copy of the proceedings in respect thereof. 3.   A copy of the documents submitted by the parties concerned before taken decision for the appeal # 61656.
</t>
  </si>
  <si>
    <t>19-14</t>
  </si>
  <si>
    <t>Basis for Full Denial or Exemption</t>
  </si>
  <si>
    <t>tasks worked</t>
  </si>
  <si>
    <t>I am requesting the original and amended complaints filed by Kalaeloa Ventures LLC against the United States of America by and through the U.S. Navy before the Armed Services Board of Contract Appeals. Specifically, this request refers to ASBCA case numbers 60527, 60528 and 60529, which I believe have been consolidated into one case.</t>
  </si>
  <si>
    <t>Simple</t>
  </si>
  <si>
    <t>Listing of all outstanding checks / warrants greater than 90 days old. These are usually accounts payable transactions of which that department has a reconciliation of open items that would include payee name, address, check number, date and possible description. Also please include instructions and contact to request any re-issue of checks for our clients.</t>
  </si>
  <si>
    <t>19-20</t>
  </si>
  <si>
    <t>We are requesting a list of all current purchase card managers and purchase card approving officials in your agency, with the following fields of information: First name, last name, email address, phone number, mailing address, and title.</t>
  </si>
  <si>
    <t>(b)(6)</t>
  </si>
  <si>
    <t>19-19</t>
  </si>
  <si>
    <t>Docket Sheet for ASBCA No. 61161, Protech GmbH</t>
  </si>
  <si>
    <t>not FOIA</t>
  </si>
  <si>
    <t>ASBCA 61161, Protech, GmbH</t>
  </si>
  <si>
    <t>19-18</t>
  </si>
  <si>
    <t>I am looking for all documents relating to the applications and evaluations of Christopher Scott Maravilla, myself, for employment in the position of judge at the ASBCA.  I applied twice in 2013 and 2017.  This was to be on the register for judges.</t>
  </si>
  <si>
    <t>(b)(5)</t>
  </si>
  <si>
    <t>19-17</t>
  </si>
  <si>
    <t xml:space="preserve">I am looking for a copy of the court disposition from my court martial back in 9/2000. </t>
  </si>
  <si>
    <t>19-16</t>
  </si>
  <si>
    <t>Any information held by the Federal Government about me</t>
  </si>
  <si>
    <t>19-15</t>
  </si>
  <si>
    <t>GIG RBI (Roy George) due 11/1+7</t>
  </si>
  <si>
    <t>I would like to make a request for the production of certified claims and Complaints (and any amended Complaints) filed in the above referenced appeals (ASBCA Nos. 61856, 60367). Both matters relate to contractors challenging agencies’ CPAR ratings.</t>
  </si>
  <si>
    <t>19-13</t>
  </si>
  <si>
    <t>Case File and Briefs of ASBCA 3982</t>
  </si>
  <si>
    <t>19-12</t>
  </si>
  <si>
    <t>Explanation of delay of security clearance.</t>
  </si>
  <si>
    <t>19-11</t>
  </si>
  <si>
    <t>yes (partial referral)</t>
  </si>
  <si>
    <t xml:space="preserve">Looking for documents for Contract No. SPM300-05-D-3130 which Supreme contracted with CRM Limited (aka "Compass")…Supreme sought reimbursement from DLA for approximately 6 million in Defense Base Act (DBA) insurance premiums incurred by Compass and that Supreme filed an appeal with ASBCA to recover this amount. </t>
  </si>
  <si>
    <t>i. Other</t>
  </si>
  <si>
    <t>8/14/19 (incl. 30 day extension req. on 6/16/19)</t>
  </si>
  <si>
    <t>19-10</t>
  </si>
  <si>
    <t>closed</t>
  </si>
  <si>
    <t>59653, 59867</t>
  </si>
  <si>
    <t xml:space="preserve">"Curious wha [sic] type of situation to handle this privacy issues!" </t>
  </si>
  <si>
    <t>19-9</t>
  </si>
  <si>
    <t xml:space="preserve">Garco counsel requested documents in ASBCA Nos. 57796, 57888, 57889 (appeals of Garco Construction); Garco was the prime and sponsored the sub's claim in those appeals.  Now Garco wants a copy of the record.  Protective Order in place. 8 exhibits are objected to by gov't counsel under FOIA exemption 7(F). </t>
  </si>
  <si>
    <t>(not FOIA request)</t>
  </si>
  <si>
    <t>Garco: 57796, 57888, 57889</t>
  </si>
  <si>
    <t xml:space="preserve">documents related to ASBCA Nos. 61387 and 61388 (The Boeing Corporation). </t>
  </si>
  <si>
    <t>19-8</t>
  </si>
  <si>
    <t xml:space="preserve">"case number 18191-1009 from the Defense Manpower Data Center I'm trying to get information on a SOR (Statement of Reasons), that I sent to the SSO SSgt Colen 45th IS, Langley AFB, back on July 12, 2018. </t>
  </si>
  <si>
    <t>19-7</t>
  </si>
  <si>
    <t>Board rejected DLA's referal attempt to the Board</t>
  </si>
  <si>
    <t>DLA 12.12.18 attempt to refer to the Board (Board rejected)</t>
  </si>
  <si>
    <t>h. Duplicate Request</t>
  </si>
  <si>
    <t>19-6</t>
  </si>
  <si>
    <t>19-5</t>
  </si>
  <si>
    <t>partial referral to Navy</t>
  </si>
  <si>
    <t>Documents associated with ASBCA No. 59281, Appeal of South Bay Boiler Repair, Inc. (including Rule 4 file).</t>
  </si>
  <si>
    <t>19-4</t>
  </si>
  <si>
    <t>"1. FOIA logs for FY 2014-2018. 2. Info on how long you retain records, reply to FOIA request, etc."</t>
  </si>
  <si>
    <t>19-3</t>
  </si>
  <si>
    <t>yes (full referral)</t>
  </si>
  <si>
    <t>"Requests records regarding the Armed Services Board of Contract Appeals for e-Filing and Case Management Software. Please provide completed RFI responses from the winning vendor along with all other vendors who responded; score sheets and committee recommendations; and the final executed contract(s)/SOW including pricing, exhibits, attachments and addendums."</t>
  </si>
  <si>
    <t>19-2</t>
  </si>
  <si>
    <t>Whether the following appeals are active, what they are for, dates, and their status: 59954, 61243, 61244, 61245,  61425, and 61426.</t>
  </si>
  <si>
    <t>simple to process</t>
  </si>
  <si>
    <t>18-23 (mistakenly labelled for FY 2018)</t>
  </si>
  <si>
    <t>FY 19 FOIA requests</t>
  </si>
  <si>
    <t>All pleadings, motions, and any other documents filed or submitted in Armed Services Board of Contract Appeals Appeal Nos. 61624 and 61804, Network Documentation &amp; Implementation Inc. ("NDI'') v. Defense Information Systems Agency ("DISA '').  We will pay reasonable search and copying fees for this request up to a maximum of $5,000.</t>
  </si>
  <si>
    <t>18-22</t>
  </si>
  <si>
    <t>Pleadings and documents associated with CiyasoftCorp (ASBCA Nos. 59519, 59913).</t>
  </si>
  <si>
    <t>18-20</t>
  </si>
  <si>
    <t>carry over request from 2018….need to report for FY 19</t>
  </si>
  <si>
    <t xml:space="preserve"> </t>
  </si>
  <si>
    <t>description of FOIA response</t>
  </si>
  <si>
    <t>referred to another agency?</t>
  </si>
  <si>
    <t>Requester's Name and Organization</t>
  </si>
  <si>
    <t># of hold business days</t>
  </si>
  <si>
    <t>hold end date</t>
  </si>
  <si>
    <t>hold start date</t>
  </si>
  <si>
    <t>any pending action remaining?</t>
  </si>
  <si>
    <t>Date Due</t>
  </si>
  <si>
    <t>Date Received</t>
  </si>
  <si>
    <t>ASBCA FOIA Number</t>
  </si>
  <si>
    <t>ASBCA FOIA LOG - FISCAL YEAR 2019</t>
  </si>
  <si>
    <t>Days to Adjudicate</t>
  </si>
  <si>
    <t>Response Time (Days)</t>
  </si>
  <si>
    <t>&lt;1</t>
  </si>
  <si>
    <r>
      <t xml:space="preserve">Pleadings, Orders in the appeals of </t>
    </r>
    <r>
      <rPr>
        <i/>
        <sz val="11"/>
        <color theme="1"/>
        <rFont val="Calibri"/>
        <family val="2"/>
        <scheme val="minor"/>
      </rPr>
      <t>Solpac Constr., Inc.</t>
    </r>
    <r>
      <rPr>
        <sz val="11"/>
        <color theme="1"/>
        <rFont val="Calibri"/>
        <family val="2"/>
        <scheme val="minor"/>
      </rPr>
      <t>, ASBCA No. 59130</t>
    </r>
  </si>
  <si>
    <t>16-16</t>
  </si>
  <si>
    <t>Records related to Lyme disease and Plum Island Animal Disease Center</t>
  </si>
  <si>
    <t>16-15</t>
  </si>
  <si>
    <r>
      <t xml:space="preserve">Post-trial briefs; the government's witness list; DVDs; and the complaint in the appeal of </t>
    </r>
    <r>
      <rPr>
        <i/>
        <sz val="11"/>
        <color theme="1"/>
        <rFont val="Calibri"/>
        <family val="2"/>
        <scheme val="minor"/>
      </rPr>
      <t>Red Sea Eng'rs and Constructors</t>
    </r>
    <r>
      <rPr>
        <sz val="11"/>
        <color theme="1"/>
        <rFont val="Calibri"/>
        <family val="2"/>
        <scheme val="minor"/>
      </rPr>
      <t>, ASBCA No. 57448</t>
    </r>
  </si>
  <si>
    <t>16-14</t>
  </si>
  <si>
    <r>
      <t xml:space="preserve">All pleadings and Rule 4 file in the appeals of </t>
    </r>
    <r>
      <rPr>
        <i/>
        <sz val="11"/>
        <color theme="1"/>
        <rFont val="Calibri"/>
        <family val="2"/>
        <scheme val="minor"/>
      </rPr>
      <t>SSI Tech., Inc.</t>
    </r>
    <r>
      <rPr>
        <sz val="11"/>
        <color theme="1"/>
        <rFont val="Calibri"/>
        <family val="2"/>
        <scheme val="minor"/>
      </rPr>
      <t>, ASBCA Nos. 60350, 60440</t>
    </r>
  </si>
  <si>
    <t>16-13</t>
  </si>
  <si>
    <r>
      <t xml:space="preserve">Pleadings, Orders in the appeals of </t>
    </r>
    <r>
      <rPr>
        <i/>
        <sz val="11"/>
        <color theme="1"/>
        <rFont val="Calibri"/>
        <family val="2"/>
        <scheme val="minor"/>
      </rPr>
      <t>Adv. Constructors Int'l, LLC</t>
    </r>
    <r>
      <rPr>
        <sz val="11"/>
        <color theme="1"/>
        <rFont val="Calibri"/>
        <family val="2"/>
        <scheme val="minor"/>
      </rPr>
      <t>, ASBCA No. 58604 et al.</t>
    </r>
  </si>
  <si>
    <r>
      <rPr>
        <strike/>
        <sz val="11"/>
        <color theme="1"/>
        <rFont val="Calibri"/>
        <family val="2"/>
        <scheme val="minor"/>
      </rPr>
      <t>7/25/2016</t>
    </r>
    <r>
      <rPr>
        <sz val="11"/>
        <color theme="1"/>
        <rFont val="Calibri"/>
        <family val="2"/>
        <scheme val="minor"/>
      </rPr>
      <t>; Tolled 7/1/16 - 7/11/16; 8/1/16; Tolled 8/10/16 -  8/29/16</t>
    </r>
  </si>
  <si>
    <t>16-12</t>
  </si>
  <si>
    <r>
      <t xml:space="preserve">Pleadings, motions, and orders in the appeals of </t>
    </r>
    <r>
      <rPr>
        <i/>
        <sz val="11"/>
        <color theme="1"/>
        <rFont val="Calibri"/>
        <family val="2"/>
        <scheme val="minor"/>
      </rPr>
      <t>Kellogg Brown &amp; Root Services, Inc.</t>
    </r>
    <r>
      <rPr>
        <sz val="11"/>
        <color theme="1"/>
        <rFont val="Calibri"/>
        <family val="2"/>
        <scheme val="minor"/>
      </rPr>
      <t>, ASBCA No. 59357 et al.</t>
    </r>
  </si>
  <si>
    <r>
      <rPr>
        <strike/>
        <sz val="11"/>
        <color theme="1"/>
        <rFont val="Calibri"/>
        <family val="2"/>
        <scheme val="minor"/>
      </rPr>
      <t>7/1/16</t>
    </r>
    <r>
      <rPr>
        <sz val="11"/>
        <color theme="1"/>
        <rFont val="Calibri"/>
        <family val="2"/>
        <scheme val="minor"/>
      </rPr>
      <t>; Tolled 6/28/16 - 7/20/16; 7/25/16</t>
    </r>
  </si>
  <si>
    <t>16-11</t>
  </si>
  <si>
    <t>Grant numbers awarded by ASBCA to Corp. for Pub. Broad. and a list of specified radio stations</t>
  </si>
  <si>
    <t>16-10</t>
  </si>
  <si>
    <t>Information/history about ASBCA funds provided by any means to the Corp. for Pub. Broad. or other public radio</t>
  </si>
  <si>
    <t>16-09</t>
  </si>
  <si>
    <r>
      <t xml:space="preserve">Pleadings, dismissal Order in the appeal of </t>
    </r>
    <r>
      <rPr>
        <i/>
        <sz val="11"/>
        <color theme="1"/>
        <rFont val="Calibri"/>
        <family val="2"/>
        <scheme val="minor"/>
      </rPr>
      <t>Omran Holding Grp.</t>
    </r>
    <r>
      <rPr>
        <sz val="11"/>
        <color theme="1"/>
        <rFont val="Calibri"/>
        <family val="2"/>
        <scheme val="minor"/>
      </rPr>
      <t>, ASBCA No. 60004</t>
    </r>
  </si>
  <si>
    <t>16-08</t>
  </si>
  <si>
    <r>
      <t xml:space="preserve">All pleadings, dispositive motions, responses, replies (excl. exhibits) in the appeals of </t>
    </r>
    <r>
      <rPr>
        <i/>
        <sz val="11"/>
        <color theme="1"/>
        <rFont val="Calibri"/>
        <family val="2"/>
        <scheme val="minor"/>
      </rPr>
      <t>Supreme Foodservice GmbH</t>
    </r>
    <r>
      <rPr>
        <sz val="11"/>
        <color theme="1"/>
        <rFont val="Calibri"/>
        <family val="2"/>
        <scheme val="minor"/>
      </rPr>
      <t>, ASBCA No. 57884 et al.</t>
    </r>
  </si>
  <si>
    <t>16-07</t>
  </si>
  <si>
    <t>"Purchase card holders list and emails for [the Board]"</t>
  </si>
  <si>
    <t>16-06</t>
  </si>
  <si>
    <r>
      <t xml:space="preserve">Complaints in the appeals of </t>
    </r>
    <r>
      <rPr>
        <i/>
        <sz val="11"/>
        <color theme="1"/>
        <rFont val="Calibri"/>
        <family val="2"/>
        <scheme val="minor"/>
      </rPr>
      <t>ECC International, LLC</t>
    </r>
    <r>
      <rPr>
        <sz val="11"/>
        <color theme="1"/>
        <rFont val="Calibri"/>
        <family val="2"/>
        <scheme val="minor"/>
      </rPr>
      <t xml:space="preserve">, ASBCA Nos. 58996, 59039, and </t>
    </r>
    <r>
      <rPr>
        <i/>
        <sz val="11"/>
        <color theme="1"/>
        <rFont val="Calibri"/>
        <family val="2"/>
        <scheme val="minor"/>
      </rPr>
      <t>ECCI-C Metag, JV</t>
    </r>
    <r>
      <rPr>
        <sz val="11"/>
        <color theme="1"/>
        <rFont val="Calibri"/>
        <family val="2"/>
        <scheme val="minor"/>
      </rPr>
      <t>, ASBCA No. 59031</t>
    </r>
  </si>
  <si>
    <r>
      <rPr>
        <strike/>
        <sz val="11"/>
        <color theme="1"/>
        <rFont val="Calibri"/>
        <family val="2"/>
        <scheme val="minor"/>
      </rPr>
      <t>3/15/16</t>
    </r>
    <r>
      <rPr>
        <sz val="11"/>
        <color theme="1"/>
        <rFont val="Calibri"/>
        <family val="2"/>
        <scheme val="minor"/>
      </rPr>
      <t>; Tolled 3/15/16</t>
    </r>
  </si>
  <si>
    <t>16-05</t>
  </si>
  <si>
    <r>
      <t xml:space="preserve">Parties' briefings relating appellant's 9/29/15 motion to strike and for judgment on the pleadings in the appeals of </t>
    </r>
    <r>
      <rPr>
        <i/>
        <sz val="11"/>
        <color theme="1"/>
        <rFont val="Calibri"/>
        <family val="2"/>
        <scheme val="minor"/>
      </rPr>
      <t>Supreme Foodservice GmbH</t>
    </r>
    <r>
      <rPr>
        <sz val="11"/>
        <color theme="1"/>
        <rFont val="Calibri"/>
        <family val="2"/>
        <scheme val="minor"/>
      </rPr>
      <t>, ASBCA No. 57884 et al.</t>
    </r>
  </si>
  <si>
    <r>
      <rPr>
        <strike/>
        <sz val="11"/>
        <color theme="1"/>
        <rFont val="Calibri"/>
        <family val="2"/>
        <scheme val="minor"/>
      </rPr>
      <t>3/14/16</t>
    </r>
    <r>
      <rPr>
        <sz val="11"/>
        <color theme="1"/>
        <rFont val="Calibri"/>
        <family val="2"/>
        <scheme val="minor"/>
      </rPr>
      <t>; Tolled 3/29/16 - 4/1/16</t>
    </r>
  </si>
  <si>
    <t>16-04</t>
  </si>
  <si>
    <r>
      <t xml:space="preserve">Various documents in the appeals of </t>
    </r>
    <r>
      <rPr>
        <i/>
        <sz val="11"/>
        <color theme="1"/>
        <rFont val="Calibri"/>
        <family val="2"/>
        <scheme val="minor"/>
      </rPr>
      <t>Satterfield &amp; Pontikes Constr., Inc.</t>
    </r>
    <r>
      <rPr>
        <sz val="11"/>
        <color theme="1"/>
        <rFont val="Calibri"/>
        <family val="2"/>
        <scheme val="minor"/>
      </rPr>
      <t>, ASBCA No. 59980</t>
    </r>
  </si>
  <si>
    <r>
      <rPr>
        <strike/>
        <sz val="11"/>
        <color theme="1"/>
        <rFont val="Calibri"/>
        <family val="2"/>
        <scheme val="minor"/>
      </rPr>
      <t>2/11/16</t>
    </r>
    <r>
      <rPr>
        <sz val="11"/>
        <color theme="1"/>
        <rFont val="Calibri"/>
        <family val="2"/>
        <scheme val="minor"/>
      </rPr>
      <t>; Tolled 2/3/16</t>
    </r>
  </si>
  <si>
    <t>16-03</t>
  </si>
  <si>
    <r>
      <t xml:space="preserve">Complaint(s), claim(s) in the appeals of </t>
    </r>
    <r>
      <rPr>
        <i/>
        <sz val="11"/>
        <color theme="1"/>
        <rFont val="Calibri"/>
        <family val="2"/>
        <scheme val="minor"/>
      </rPr>
      <t>Balfour-Walton, A Joint Venture</t>
    </r>
    <r>
      <rPr>
        <sz val="11"/>
        <color theme="1"/>
        <rFont val="Calibri"/>
        <family val="2"/>
        <scheme val="minor"/>
      </rPr>
      <t>, ASBCA Nos. 59884, 60858</t>
    </r>
  </si>
  <si>
    <t>16-02</t>
  </si>
  <si>
    <t>Written agreements, licenses, and/or MOUs between the Board (or other agency) and "any department or connected body of the Saudi Arabian government"</t>
  </si>
  <si>
    <t>16-01</t>
  </si>
  <si>
    <t>ASBCA FOIA LOG - FISCAL YEAR 2016</t>
  </si>
  <si>
    <t>Henry W. Jones III, Esq.</t>
  </si>
  <si>
    <t>Cheryl London, Chereco Co., Inc.</t>
  </si>
  <si>
    <t>Vincent Burns</t>
  </si>
  <si>
    <t>Arthur L. Rathburn</t>
  </si>
  <si>
    <t>Gregory Callis</t>
  </si>
  <si>
    <t xml:space="preserve">Keith R. Szeliga, Esq. </t>
  </si>
  <si>
    <t>Michael J. Kapaun, Esq.</t>
  </si>
  <si>
    <t>Mr. Dustin Kelter</t>
  </si>
  <si>
    <t xml:space="preserve">Joseph P. Dirik, Esq. </t>
  </si>
  <si>
    <t>Joseph P. Dirik, Esq. / CRM Ltd. via Norton Rose Fulbright</t>
  </si>
  <si>
    <t>Al M. Elbanna</t>
  </si>
  <si>
    <t>Tara Suri, Princeton University</t>
  </si>
  <si>
    <t>Paul R. Hahn, Esq. (AT&amp;T)</t>
  </si>
  <si>
    <t xml:space="preserve">requester failed to respond to the Board's emails (hold time).  Request was eventually deemed as withdrawn for failure to respond. </t>
  </si>
  <si>
    <t xml:space="preserve">all records referred to DISA as they were the buying activity. </t>
  </si>
  <si>
    <t>The FOIA logs had some phone numbers and emails; that info was withheld pursuant 5 USC 552(b)(6).</t>
  </si>
  <si>
    <t xml:space="preserve">Requester again submitted same letter by letter dated March 17, 2019.  Denied as duplicative request. </t>
  </si>
  <si>
    <t>Partially referred, some records missing, grant of remaining records unredacted</t>
  </si>
  <si>
    <t>Full denial</t>
  </si>
  <si>
    <t>Released documents related to 61856. Requester withdrew request for 60367 when informed pursuit will take more than capped fee.</t>
  </si>
  <si>
    <t>withheld some records under FOIA exemption (b)(5) and Privacy Act, k(5)</t>
  </si>
  <si>
    <t>provided docket sheet to requester; not FOIA</t>
  </si>
  <si>
    <t>Mr. Ed Collins</t>
  </si>
  <si>
    <t>Ms. Roxana Hegeman / The Associated Press</t>
  </si>
  <si>
    <t>Nicholas Wiser, Esq. / Byrd &amp; Wiser</t>
  </si>
  <si>
    <t>Anthony Scalice, Esq. / Baker Botts LLP</t>
  </si>
  <si>
    <t>Mogeeb Weiss, Esq. / Weiss Law, P.C.</t>
  </si>
  <si>
    <t>Mr. John Holman</t>
  </si>
  <si>
    <t>Sean Milani-nia, Esq. / Fox Rothschild, LLP</t>
  </si>
  <si>
    <t>Mr. Donald Merrill</t>
  </si>
  <si>
    <t>Michael Doyle, Esq. / Doyle Law Firm</t>
  </si>
  <si>
    <t>David Felice, Esq. / Baily &amp; Glasser LLP</t>
  </si>
  <si>
    <t>Jerome Gabig, Esq. / Wilmer &amp; Lee, P.A.</t>
  </si>
  <si>
    <t>Mr. Richard Lardner / Associated Press</t>
  </si>
  <si>
    <t>Mr. Marcus Gillette</t>
  </si>
  <si>
    <t>Nicholas Arcamone, Esq. / Randall Lamb Assocs., Inc.</t>
  </si>
  <si>
    <t>Next Step</t>
  </si>
  <si>
    <t>payment received (input the date)</t>
  </si>
  <si>
    <t>payment due (actual charged fee)</t>
  </si>
  <si>
    <t>dd2086 form filled out?</t>
  </si>
  <si>
    <t>fee deviation, $ left until hit requester's cap</t>
  </si>
  <si>
    <t>calculated fee based on hours worked ($48/hr)</t>
  </si>
  <si>
    <t xml:space="preserve">other non-billable hours </t>
  </si>
  <si>
    <t xml:space="preserve">IT non-billable hours </t>
  </si>
  <si>
    <t>Keisha Moore, time spent</t>
  </si>
  <si>
    <t>Ama Armoo, time spent</t>
  </si>
  <si>
    <t>Catherine Stanton, time spent</t>
  </si>
  <si>
    <t>Jeff Gardin, time spent</t>
  </si>
  <si>
    <t>Nathan Reed, time spent</t>
  </si>
  <si>
    <t xml:space="preserve">Keisha Moore non-billable hours </t>
  </si>
  <si>
    <t xml:space="preserve">Ama Armoo non-billable hours </t>
  </si>
  <si>
    <t xml:space="preserve">Catherine Stanton non-billable hours </t>
  </si>
  <si>
    <t xml:space="preserve">Jeff Gardin non-billable hours </t>
  </si>
  <si>
    <t xml:space="preserve">Nathan Reed non-billable hours </t>
  </si>
  <si>
    <t>total hours (billabe + non-billable)</t>
  </si>
  <si>
    <t xml:space="preserve">total non-billable hours </t>
  </si>
  <si>
    <t>billable hours spent on FOIA (sans non-billable)</t>
  </si>
  <si>
    <t>billing, billing admin, tracking</t>
  </si>
  <si>
    <r>
      <t>Billable hours (</t>
    </r>
    <r>
      <rPr>
        <b/>
        <u/>
        <sz val="14"/>
        <color theme="1"/>
        <rFont val="Calibri"/>
        <family val="2"/>
        <scheme val="minor"/>
      </rPr>
      <t>for charged requests AND charged to requester</t>
    </r>
    <r>
      <rPr>
        <b/>
        <sz val="14"/>
        <color theme="1"/>
        <rFont val="Calibri"/>
        <family val="2"/>
        <scheme val="minor"/>
      </rPr>
      <t>)</t>
    </r>
  </si>
  <si>
    <t>non-billable hours</t>
  </si>
  <si>
    <t>total hours (auto calc)</t>
  </si>
  <si>
    <t>Crystle Chrispen, time spent</t>
  </si>
  <si>
    <t>Schuyler Lystad, time spent</t>
  </si>
  <si>
    <t xml:space="preserve">Schuyler Lystad non-billable hours </t>
  </si>
  <si>
    <t>Board still billing</t>
  </si>
  <si>
    <t xml:space="preserve">DLA attempted to refer a FOIA it received to the Board.  CS determined that the records sought were not Board originated records and denied to accept the request under 32 CFR 286.7(d)(2)(i).  </t>
  </si>
  <si>
    <t xml:space="preserve">All others non-billable hours </t>
  </si>
  <si>
    <t xml:space="preserve">Bobby Chavis non-billable hours </t>
  </si>
  <si>
    <t>payment received</t>
  </si>
  <si>
    <t>payment due</t>
  </si>
  <si>
    <t>fee deviation (want pos. #)</t>
  </si>
  <si>
    <t>calculated charged fee ($48/hr)</t>
  </si>
  <si>
    <t>Bobby Chavis, time spent</t>
  </si>
  <si>
    <t>total hours</t>
  </si>
  <si>
    <t>billable hours</t>
  </si>
  <si>
    <t>William Cole, (REDACT 5 U.S.C. 552(b)(6))</t>
  </si>
  <si>
    <t>Ryan Gallagher, (REDACT 5 U.S.C. 552(b)(6))</t>
  </si>
  <si>
    <t>Christopher Melbourne, (REDACT 5 U.S.C. 552(b)(6))</t>
  </si>
  <si>
    <t>Scott Maravilla, (REDACT 5 U.S.C. 552(b)(6))</t>
  </si>
  <si>
    <t>Doris Santomango, (REDACT 5 U.S.C. 552(b)(6))</t>
  </si>
  <si>
    <t>Mr. Ken Kanzawa, Esq. (REDACT 5 U.S.C. 552(b)(6))</t>
  </si>
  <si>
    <t>Joshua Glaze, Lighthouse for the Blind, San Angelo, TX 76903, (REDACT 5 U.S.C. 552(b)(6))</t>
  </si>
  <si>
    <t>Keith Keeley, (REDACT 5 U.S.C. 552(b)(6))</t>
  </si>
  <si>
    <t>Travis J. Pittman, Esq.,(REDACT 5 U.S.C. 552(b)(6)), Holmes Pittman &amp; Haraguchi LLP, 110 Mill Street, Box 279, Greensboro, MD 21639</t>
  </si>
  <si>
    <t>Mr. Clay Keys, (REDACT 5 U.S.C. 552(b)(6))</t>
  </si>
  <si>
    <t xml:space="preserve">Joanna McCall
COGENCY GLOBAL INC.
(REDACT 5 U.S.C. 552(b)(6))
</t>
  </si>
  <si>
    <t>Mr. Daniel T.Wallmuth, (REDACT 5 U.S.C. 552(b)(6))</t>
  </si>
  <si>
    <t>I'd like to know the reason that clemency was denied for Cpl Edgard Hernandez-Ramirez. DOB (REDACT 5 U.S.C. 552(b)(6)). He is a U.S. Marine currently being held at the brigg at Camp Pendleton, California.</t>
  </si>
  <si>
    <t>"I am requested the military record of my father, Timothy Michael Burns, born (REDACT 5 U.S.C. 552(b)(6)). He had recently mentioned that he was in a special forces group of the Armed Forces but didn't have a lot of information due to memory loss from a variety of illnesses. I would like to understand what he had accomplished, his time served, medals earned, discharge status, etc to help him remember and to help inform my family what he had accomplished in detail. "</t>
  </si>
  <si>
    <t>"Seeks any and all associated records, medical records, and post mortem tissue/blood forensic test findings/results that are in possession of the FBI related findings to FBI/Rathburn case No. 16-20043 case number in the United States of America, Eastern district of Southern Michigan, Regarding the case associated commutations, patient medical records, personnel records, postmortem examination-tissue/blood forensic test findings/results of anatomical donor "(REDACT 5 U.S.C. 552(b)(6)),"...."(REDACT 5 U.S.C. 552(b)(6))"...."(REDACT 5 U.S.C. 552(b)(6))."</t>
  </si>
  <si>
    <r>
      <rPr>
        <b/>
        <sz val="11"/>
        <rFont val="Calibri"/>
        <family val="2"/>
        <scheme val="minor"/>
      </rPr>
      <t>Date Received (</t>
    </r>
    <r>
      <rPr>
        <b/>
        <u/>
        <sz val="11"/>
        <rFont val="Calibri"/>
        <family val="2"/>
        <scheme val="minor"/>
      </rPr>
      <t>first bus. day</t>
    </r>
    <r>
      <rPr>
        <b/>
        <sz val="11"/>
        <rFont val="Calibri"/>
        <family val="2"/>
        <scheme val="minor"/>
      </rPr>
      <t>)</t>
    </r>
  </si>
  <si>
    <t>Requester being charged to process request?</t>
  </si>
  <si>
    <t>Board determination due date</t>
  </si>
  <si>
    <t>Ajudicated date</t>
  </si>
  <si>
    <t>22-1</t>
  </si>
  <si>
    <t>seeks 41 distinct documents, associated with 43 docket entries, created by the Board and communicated to the parties for ASBCA No. 61566</t>
  </si>
  <si>
    <t xml:space="preserve">Ms. Kaitlin S.  Kober, Esq. </t>
  </si>
  <si>
    <t>22-2</t>
  </si>
  <si>
    <t xml:space="preserve">No </t>
  </si>
  <si>
    <t>Discharges</t>
  </si>
  <si>
    <t>22-3</t>
  </si>
  <si>
    <t>Records pertaining to any of the following types of obligations regarding uncashed/unclaimed checks tax funds</t>
  </si>
  <si>
    <t>22-4</t>
  </si>
  <si>
    <t>Correspondence associated with ASBCA Nos. 62905, 58696, 59151, and 61359</t>
  </si>
  <si>
    <t>22-5</t>
  </si>
  <si>
    <t>All information obtained as an individual and as a current Presidential canidate</t>
  </si>
  <si>
    <t>22-6</t>
  </si>
  <si>
    <t>withdrawn by Board</t>
  </si>
  <si>
    <t>22-7</t>
  </si>
  <si>
    <t>requesting all records related to Sterling E Pollard</t>
  </si>
  <si>
    <t>sterling.pollard41@gmail.com</t>
  </si>
  <si>
    <t>22-8</t>
  </si>
  <si>
    <t>I am seeking the master list of Armed Services Board of Contract Appeals employees who filed 278 financial disclosure reports from 2017 through 2021.</t>
  </si>
  <si>
    <t>Rebecca Ballhaus, The Wall Street Journal
347-407-3197, rebecca.ballhaus@wsj.com</t>
  </si>
  <si>
    <t>22-9</t>
  </si>
  <si>
    <t>seeks documents associated with ASBCA Nos. 62420 and 62615</t>
  </si>
  <si>
    <t>Justin A. Thatch, Esq.
Wright, Constable &amp; Skeen, L.L.P.
301 Concourse Boulevard, Suite 120, 
West Shore III
Glen Allen, VA  23059
jthatch@wcslaw.com</t>
  </si>
  <si>
    <t>22-10</t>
  </si>
  <si>
    <t>withdrawn w/ amended request 3/3/22</t>
  </si>
  <si>
    <t>Records of the first 5 FOIA adverse determination letters(other than full grant) processed by your agency for fiscal years FY 2016, FY2017, FY 2018, FY 2019, FY 2020, and FY 2021 (seven fiscal years, 35 records).</t>
  </si>
  <si>
    <t>22-11</t>
  </si>
  <si>
    <t xml:space="preserve">request a copy of records from the Appeal of Granite Construction Co., ENGBCA No. 4496, 89-1 BCA P 21,447, 1988 WL 143116, </t>
  </si>
  <si>
    <t>22-12</t>
  </si>
  <si>
    <t>"[W]e did not request your FY 2016 raw data report, as required by the FOIA Improvement Act of 2016, and now have a FOIA request for this information.  Please send your FY 2016 raw data report using the attached spreadsheet."</t>
  </si>
  <si>
    <t>Consult from OSD; Board provided a copy of the 2016 FY FOIA log</t>
  </si>
  <si>
    <t>22-13</t>
  </si>
  <si>
    <t xml:space="preserve">Complaint in ASBCA ASBCA No. 62723, Appeal of HDR Engineering, Inc. </t>
  </si>
  <si>
    <t>22-14</t>
  </si>
  <si>
    <t>22-15</t>
  </si>
  <si>
    <t>withdrawn by requester</t>
  </si>
  <si>
    <t xml:space="preserve">"list of all employee emails (work emails ONLY) in the. . . Armed Services Board of Contract Appeals." </t>
  </si>
  <si>
    <t>22-16</t>
  </si>
  <si>
    <t>"requests copies of the Government’s motion for summary judgment, Fidelity’s opposition, and the Government’s reply" including docket No. 73 in ASBCA Nos. 62072 and 62073, Fidelity Technologies, Inc.</t>
  </si>
  <si>
    <t>22-17</t>
  </si>
  <si>
    <t>Documents associated with Lockheed Martin Aeronautics Company, ASBCA Nos. 62727, 62249</t>
  </si>
  <si>
    <t>Mr. Frank Wolfe
U.S. Air Force and Space Force Reporter
Defense Daily, Avionics International
1911 Fort Myer Drive, Suite 705
Arlington, VA 22209
fwolfe@defensedaily.com
fwolfe@accessintel.com</t>
  </si>
  <si>
    <t>22-18</t>
  </si>
  <si>
    <t>requesting first, last and salary of Board employees</t>
  </si>
  <si>
    <t>22-19</t>
  </si>
  <si>
    <t>Financial checks, bonds, tax overpayments, outstanding credits and balances, and check exemptions</t>
  </si>
  <si>
    <t>22-20</t>
  </si>
  <si>
    <t>Records on sheet numbers 94069, 94630, and 94644 in reference to the attack on Pearl Harbor in 1941</t>
  </si>
  <si>
    <t>22-21</t>
  </si>
  <si>
    <t>Records on letters and correspondence sent from the Board in FY 2017, 2018, 2019, 2020 and 2021, that contain "neither confirm nor deny"</t>
  </si>
  <si>
    <t>22-22</t>
  </si>
  <si>
    <t xml:space="preserve">Records on a copy of the complaints/petitions and their responses along with a copy of any substative motions for ASBCA Nos. 62109, 62482 and 62295. </t>
  </si>
  <si>
    <t>22-23</t>
  </si>
  <si>
    <t xml:space="preserve">Records on docket 15, govt answern for ASBCA No. 62723, Appeal of HDR Engineering, Inc. </t>
  </si>
  <si>
    <t>22-24</t>
  </si>
  <si>
    <t>requests seek copies of the Armed Services Board of Contract Appeals (Board) FOIA request logs covering fiscal years 2016 – 2021.</t>
  </si>
  <si>
    <t>FY 2022 NON-FOIA requests</t>
  </si>
  <si>
    <t>Derbyshire Machine &amp;Tools Co. (62671)</t>
  </si>
  <si>
    <t xml:space="preserve">NOT FOIA </t>
  </si>
  <si>
    <t>Pratt &amp; Whitney 5922</t>
  </si>
  <si>
    <t>CBRE Heery (62420, 62615</t>
  </si>
  <si>
    <t>Fidelity Technologies, 62072, 62073</t>
  </si>
  <si>
    <t>Wall Street Journal, OGE-278</t>
  </si>
  <si>
    <t>Lexis Nexis</t>
  </si>
  <si>
    <t>Any record referencing government grants, contracts, or other remuneration awarded to Contrack International Inc. for work done in or near Kabul, Afghanistan in 2013</t>
  </si>
  <si>
    <t>4/3/22 (amended request, perfected) any Armed Services Board of Contract Appeals  statements covering the publication of legal notices in major newspapers; at least 1 legal notice published by the Armed Services Board of Contract Appeals in the Washington Post since January 1, 2021.
3/27/22:  (imperfect request) “Does your agency publish legal notices in the Washington Post?  If so, does it pay for each individual legal notice, or does it have a contractual arrangement with the Washington Post?”</t>
  </si>
  <si>
    <t>Mr. Kevin Ke Li,  (REDACT 5 U.S.C. 552(b)(6))</t>
  </si>
  <si>
    <t>Reba Abraham, (REDACT 5 U.S.C. 552(b)(6))</t>
  </si>
  <si>
    <t>Beth Rudd (REDACT 5 U.S.C. 552(b)(6))</t>
  </si>
  <si>
    <t>Adam Marshall (REDACT 5 U.S.C. 552(b)(6))</t>
  </si>
  <si>
    <t xml:space="preserve">Harry Bratton (REDACT 5 U.S.C. 552(b)(6))
</t>
  </si>
  <si>
    <t>Michael Creason (REDACT 5 U.S.C. 552(b)(6))</t>
  </si>
  <si>
    <t>Ms. Andrea Cannon
905 E Martin Luther King Jr Dr, Ste. 600
Tarpon Springs, FL 34689
(REDACT 5 U.S.C. 552(b)(6))  acannon@megastaradvisors.com</t>
  </si>
  <si>
    <t>Justin Knappick
109 East Fourth Street
Covington, KY 41011  (REDACT 5 U.S.C. 552(b)(6))   jknappick@dbllaw.com</t>
  </si>
  <si>
    <t>Ms. Audrey Clement
(REDACT 5 U.S.C. 552(b)(6))</t>
  </si>
  <si>
    <t>Ms. Reba Abraham Pearce
(REDACT 5 U.S.C. 552(b)(6))</t>
  </si>
  <si>
    <t>Tammy Hickey
FOIA Policy Analyst
Privacy, Civil Liberties, and FOIA Directorate
Office of the Assistant to the Secretary of Defense for
Privacy, Civil Liberties, and Transparency (ATSD-PCLT)
Department of Defense
(REDACT 5 U.S.C. 552(b)(6))</t>
  </si>
  <si>
    <t xml:space="preserve">Stowell Holcomb 
 Jackson|Holcomb LLP
2001 Sixth Avenue, Suite 3420 Seattle, Washington 98121
(REDACT 5 U.S.C. 552(b)(6)), email: stowell@jacksonholcomb.com </t>
  </si>
  <si>
    <t xml:space="preserve">Robert Hammond 
(REDACT 5 U.S.C. 552(b)(6))
</t>
  </si>
  <si>
    <t>John Arnold, Esq. 1601 Hennepin Ave., Ste. 200
Minneapolis, MN 55403
(REDACT 5 U.S.C. 552(b)(6))
john@robichaudlaw.com</t>
  </si>
  <si>
    <t>Vincent Cordova (REDACT 5 U.S.C. 552(b)(6))</t>
  </si>
  <si>
    <t>Heather Popielarz (REDACT 5 U.S.C. 552(b)(6))</t>
  </si>
  <si>
    <t>Issac Rose (REDACT 5 U.S.C. 552(b)(6))</t>
  </si>
  <si>
    <t>Andres Nunez (REDACT 5 U.S.C. 552(b)(6))</t>
  </si>
  <si>
    <t xml:space="preserve">some records were referred to the gov't (DISA) under 32 CFR 286.7(d)(2). Board released Board records and the limited appellant records to the requester.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</si>
</sst>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u/>
      <sz val="11"/>
      <color theme="10"/>
      <name val="Calibri"/>
      <family val="2"/>
      <scheme val="minor"/>
    </font>
    <font>
      <b/>
      <u val="singleAccounting"/>
      <sz val="11"/>
      <color theme="1"/>
      <name val="Calibri"/>
      <family val="2"/>
      <scheme val="minor"/>
    </font>
    <font>
      <sz val="11"/>
      <color rgb="FF000000"/>
      <name val="Calibri"/>
      <family val="2"/>
      <scheme val="minor"/>
    </font>
    <font>
      <strike/>
      <sz val="11"/>
      <color theme="1"/>
      <name val="Calibri"/>
      <family val="2"/>
      <scheme val="minor"/>
    </font>
    <font>
      <b/>
      <u val="singleAccounting"/>
      <sz val="11"/>
      <color rgb="FFFF0000"/>
      <name val="Calibri"/>
      <family val="2"/>
      <scheme val="minor"/>
    </font>
    <font>
      <b/>
      <u/>
      <sz val="14"/>
      <color theme="1"/>
      <name val="Calibri"/>
      <family val="2"/>
      <scheme val="minor"/>
    </font>
    <font>
      <b/>
      <u/>
      <sz val="11"/>
      <name val="Calibri"/>
      <family val="2"/>
      <scheme val="minor"/>
    </font>
    <font>
      <b/>
      <u val="singleAccounting"/>
      <sz val="11"/>
      <name val="Calibri"/>
      <family val="2"/>
      <scheme val="minor"/>
    </font>
    <font>
      <b/>
      <sz val="9"/>
      <color indexed="81"/>
      <name val="Tahoma"/>
      <family val="2"/>
    </font>
    <font>
      <sz val="9"/>
      <color indexed="81"/>
      <name val="Tahoma"/>
      <family val="2"/>
    </font>
  </fonts>
  <fills count="12">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44" fontId="4" fillId="0" borderId="0" applyFont="0" applyFill="0" applyBorder="0" applyAlignment="0" applyProtection="0"/>
    <xf numFmtId="0" fontId="9" fillId="0" borderId="0" applyNumberFormat="0" applyFill="0" applyBorder="0" applyAlignment="0" applyProtection="0"/>
  </cellStyleXfs>
  <cellXfs count="304">
    <xf numFmtId="0" fontId="0" fillId="0" borderId="0" xfId="0"/>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xf>
    <xf numFmtId="0" fontId="0" fillId="0" borderId="28" xfId="0" applyBorder="1" applyAlignment="1">
      <alignment horizontal="center" vertical="center" wrapText="1"/>
    </xf>
    <xf numFmtId="0" fontId="2" fillId="2" borderId="17" xfId="0" applyFont="1" applyFill="1" applyBorder="1" applyAlignment="1">
      <alignment horizontal="center" vertical="center"/>
    </xf>
    <xf numFmtId="0" fontId="1" fillId="3" borderId="26" xfId="0" applyFont="1" applyFill="1" applyBorder="1" applyAlignment="1">
      <alignment horizontal="center" vertical="center" wrapText="1"/>
    </xf>
    <xf numFmtId="44" fontId="0" fillId="0" borderId="0" xfId="1" applyFont="1" applyAlignment="1">
      <alignment horizontal="center" vertical="center"/>
    </xf>
    <xf numFmtId="44" fontId="0" fillId="0" borderId="31" xfId="1" applyFont="1" applyBorder="1" applyAlignment="1">
      <alignment horizontal="center" vertical="center" wrapText="1"/>
    </xf>
    <xf numFmtId="44" fontId="0" fillId="4" borderId="0" xfId="1" applyFont="1" applyFill="1" applyBorder="1" applyAlignment="1">
      <alignment horizontal="center" vertical="center" wrapText="1"/>
    </xf>
    <xf numFmtId="0" fontId="0" fillId="0" borderId="30" xfId="0"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44" fontId="1" fillId="3" borderId="32" xfId="1" applyFont="1" applyFill="1" applyBorder="1" applyAlignment="1">
      <alignment horizontal="center" vertical="center"/>
    </xf>
    <xf numFmtId="0" fontId="2" fillId="3" borderId="18" xfId="0" applyFont="1" applyFill="1" applyBorder="1" applyAlignment="1">
      <alignment horizontal="center" vertical="center"/>
    </xf>
    <xf numFmtId="0" fontId="2" fillId="2" borderId="18" xfId="0" applyFont="1" applyFill="1" applyBorder="1" applyAlignment="1">
      <alignment horizontal="center" vertical="center"/>
    </xf>
    <xf numFmtId="0" fontId="5" fillId="0" borderId="0" xfId="0" applyFont="1"/>
    <xf numFmtId="0" fontId="0" fillId="0" borderId="0" xfId="0" applyAlignment="1">
      <alignment horizontal="center"/>
    </xf>
    <xf numFmtId="0" fontId="5" fillId="0" borderId="0" xfId="0" applyFont="1" applyAlignment="1">
      <alignment horizontal="center"/>
    </xf>
    <xf numFmtId="0" fontId="0" fillId="0" borderId="8" xfId="0" applyBorder="1" applyAlignment="1">
      <alignment horizontal="center" vertical="center" wrapText="1"/>
    </xf>
    <xf numFmtId="0" fontId="0" fillId="0" borderId="38" xfId="0" applyBorder="1" applyAlignment="1">
      <alignment horizontal="center" vertical="center" wrapText="1"/>
    </xf>
    <xf numFmtId="14" fontId="0" fillId="0" borderId="8" xfId="0" applyNumberFormat="1" applyBorder="1" applyAlignment="1">
      <alignment horizontal="center" vertical="center" wrapText="1"/>
    </xf>
    <xf numFmtId="0" fontId="1" fillId="3" borderId="20" xfId="0" applyFont="1" applyFill="1" applyBorder="1" applyAlignment="1">
      <alignment horizontal="centerContinuous" vertical="center" wrapText="1"/>
    </xf>
    <xf numFmtId="0" fontId="0" fillId="0" borderId="12" xfId="0" applyBorder="1" applyAlignment="1">
      <alignment horizontal="center" vertical="center" wrapText="1"/>
    </xf>
    <xf numFmtId="44" fontId="0" fillId="0" borderId="32" xfId="1" applyFont="1" applyBorder="1" applyAlignment="1">
      <alignment horizontal="center" vertical="center"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7" borderId="0" xfId="0" applyFill="1"/>
    <xf numFmtId="0" fontId="0" fillId="0" borderId="9" xfId="0" applyBorder="1" applyAlignment="1">
      <alignment horizontal="center" vertical="center" wrapText="1"/>
    </xf>
    <xf numFmtId="0" fontId="0" fillId="0" borderId="3" xfId="0" applyBorder="1" applyAlignment="1">
      <alignment horizontal="center" vertical="center" wrapText="1"/>
    </xf>
    <xf numFmtId="14" fontId="0" fillId="0" borderId="30" xfId="0" applyNumberFormat="1" applyBorder="1" applyAlignment="1">
      <alignment horizontal="center" vertical="center" wrapText="1"/>
    </xf>
    <xf numFmtId="0" fontId="0" fillId="2" borderId="0" xfId="0" applyFill="1" applyAlignment="1">
      <alignment horizontal="center" vertical="center" wrapText="1"/>
    </xf>
    <xf numFmtId="44" fontId="0" fillId="2" borderId="31" xfId="1" applyFont="1" applyFill="1" applyBorder="1" applyAlignment="1">
      <alignment horizontal="center" vertical="center" wrapText="1"/>
    </xf>
    <xf numFmtId="0" fontId="0" fillId="0" borderId="0" xfId="0" applyAlignment="1">
      <alignment wrapText="1"/>
    </xf>
    <xf numFmtId="8" fontId="0" fillId="0" borderId="32" xfId="1"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44" fontId="10" fillId="0" borderId="32" xfId="1" applyFont="1" applyFill="1" applyBorder="1" applyAlignment="1">
      <alignment horizontal="center" vertical="center" wrapText="1"/>
    </xf>
    <xf numFmtId="0" fontId="0" fillId="2" borderId="0" xfId="0" applyFill="1"/>
    <xf numFmtId="44" fontId="0" fillId="2" borderId="32" xfId="1" applyFont="1" applyFill="1" applyBorder="1" applyAlignment="1">
      <alignment horizontal="center" vertical="center" wrapText="1"/>
    </xf>
    <xf numFmtId="44" fontId="0" fillId="2" borderId="30" xfId="1" applyFont="1" applyFill="1" applyBorder="1" applyAlignment="1">
      <alignment horizontal="center" vertical="center" wrapText="1"/>
    </xf>
    <xf numFmtId="0" fontId="11" fillId="0" borderId="0" xfId="0" applyFont="1" applyAlignment="1">
      <alignment vertical="center" wrapText="1"/>
    </xf>
    <xf numFmtId="44" fontId="0" fillId="0" borderId="30" xfId="1" applyFont="1" applyBorder="1" applyAlignment="1">
      <alignment horizontal="center" vertical="center" wrapText="1"/>
    </xf>
    <xf numFmtId="14" fontId="0" fillId="0" borderId="7" xfId="0" applyNumberFormat="1" applyBorder="1" applyAlignment="1">
      <alignment horizontal="center" vertical="center" wrapText="1"/>
    </xf>
    <xf numFmtId="14" fontId="0" fillId="0" borderId="9" xfId="0" applyNumberFormat="1" applyBorder="1" applyAlignment="1">
      <alignment horizontal="center" vertical="center" wrapText="1"/>
    </xf>
    <xf numFmtId="0" fontId="3" fillId="0" borderId="0" xfId="0" applyFont="1" applyAlignment="1">
      <alignment horizontal="center" vertical="center"/>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44" fontId="1" fillId="3" borderId="0" xfId="1" applyFont="1" applyFill="1" applyBorder="1" applyAlignment="1">
      <alignment horizontal="center" vertical="center" wrapText="1"/>
    </xf>
    <xf numFmtId="0" fontId="1" fillId="3" borderId="0" xfId="0" applyFont="1" applyFill="1" applyAlignment="1">
      <alignment horizontal="center" vertical="center"/>
    </xf>
    <xf numFmtId="164" fontId="1" fillId="3" borderId="0" xfId="0" applyNumberFormat="1" applyFont="1" applyFill="1" applyAlignment="1">
      <alignment horizontal="center" vertical="center" wrapText="1"/>
    </xf>
    <xf numFmtId="44" fontId="1" fillId="3" borderId="37" xfId="1" applyFont="1" applyFill="1" applyBorder="1" applyAlignment="1">
      <alignment horizontal="center" vertical="center"/>
    </xf>
    <xf numFmtId="0" fontId="0" fillId="2" borderId="0" xfId="0" applyFill="1" applyAlignment="1">
      <alignment horizontal="center" vertical="center"/>
    </xf>
    <xf numFmtId="0" fontId="0" fillId="0" borderId="41" xfId="0" applyBorder="1" applyAlignment="1">
      <alignment vertical="top" wrapText="1"/>
    </xf>
    <xf numFmtId="0" fontId="0" fillId="0" borderId="45" xfId="0" applyBorder="1" applyAlignment="1">
      <alignment vertical="top" wrapText="1"/>
    </xf>
    <xf numFmtId="0" fontId="0" fillId="0" borderId="42" xfId="0" applyBorder="1" applyAlignment="1">
      <alignment vertical="top" wrapText="1"/>
    </xf>
    <xf numFmtId="0" fontId="0" fillId="0" borderId="2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8" xfId="0" applyFont="1" applyBorder="1" applyAlignment="1">
      <alignment horizontal="center" vertical="center" wrapText="1"/>
    </xf>
    <xf numFmtId="0" fontId="0" fillId="7" borderId="0" xfId="0" applyFill="1" applyAlignment="1">
      <alignment horizontal="center"/>
    </xf>
    <xf numFmtId="0" fontId="8" fillId="7" borderId="0" xfId="0" applyFont="1" applyFill="1" applyAlignment="1">
      <alignment horizontal="center"/>
    </xf>
    <xf numFmtId="0" fontId="0" fillId="7" borderId="0" xfId="0" applyFont="1" applyFill="1" applyAlignment="1">
      <alignment horizontal="center"/>
    </xf>
    <xf numFmtId="14" fontId="8" fillId="7" borderId="0" xfId="0" applyNumberFormat="1" applyFont="1" applyFill="1" applyAlignment="1">
      <alignment horizontal="center"/>
    </xf>
    <xf numFmtId="0" fontId="1" fillId="3" borderId="2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43" xfId="0" applyFont="1" applyFill="1" applyBorder="1" applyAlignment="1">
      <alignment horizontal="center" vertical="center" wrapText="1"/>
    </xf>
    <xf numFmtId="14" fontId="0" fillId="7" borderId="0" xfId="0" applyNumberFormat="1" applyFont="1" applyFill="1"/>
    <xf numFmtId="14" fontId="0" fillId="7" borderId="0" xfId="0" applyNumberFormat="1" applyFont="1" applyFill="1" applyAlignment="1">
      <alignment horizontal="center"/>
    </xf>
    <xf numFmtId="0" fontId="0" fillId="7" borderId="0" xfId="0" applyFont="1" applyFill="1"/>
    <xf numFmtId="0" fontId="0" fillId="0" borderId="3" xfId="0" applyFill="1" applyBorder="1" applyAlignment="1">
      <alignment vertical="top" wrapText="1"/>
    </xf>
    <xf numFmtId="0" fontId="0" fillId="0" borderId="39" xfId="0" applyFill="1" applyBorder="1" applyAlignment="1">
      <alignment vertical="top" wrapText="1"/>
    </xf>
    <xf numFmtId="0" fontId="0" fillId="3" borderId="0" xfId="0" applyFill="1"/>
    <xf numFmtId="44" fontId="0" fillId="0" borderId="0" xfId="1" applyFont="1" applyAlignment="1">
      <alignment horizontal="center"/>
    </xf>
    <xf numFmtId="44" fontId="0" fillId="0" borderId="0" xfId="0" applyNumberFormat="1" applyAlignment="1">
      <alignment horizontal="center" vertical="center"/>
    </xf>
    <xf numFmtId="14" fontId="0" fillId="0" borderId="35" xfId="0" applyNumberFormat="1" applyBorder="1" applyAlignment="1">
      <alignment horizontal="center" vertical="center" wrapText="1"/>
    </xf>
    <xf numFmtId="0" fontId="0" fillId="5" borderId="0" xfId="0" applyFill="1" applyAlignment="1">
      <alignment horizontal="center" vertical="center" wrapText="1"/>
    </xf>
    <xf numFmtId="44" fontId="13" fillId="3" borderId="0" xfId="1" applyFont="1" applyFill="1" applyAlignment="1">
      <alignment vertical="center"/>
    </xf>
    <xf numFmtId="44" fontId="13" fillId="0" borderId="0" xfId="1" applyFont="1" applyAlignment="1">
      <alignment vertical="center"/>
    </xf>
    <xf numFmtId="44" fontId="6" fillId="0" borderId="0" xfId="1" applyFont="1" applyAlignment="1">
      <alignment horizontal="center" vertical="center"/>
    </xf>
    <xf numFmtId="0" fontId="0" fillId="9" borderId="0" xfId="0" applyFill="1"/>
    <xf numFmtId="44" fontId="0" fillId="4" borderId="0" xfId="1" applyFont="1" applyFill="1" applyAlignment="1">
      <alignment horizontal="center"/>
    </xf>
    <xf numFmtId="14" fontId="0" fillId="5" borderId="0" xfId="0" applyNumberFormat="1" applyFill="1" applyAlignment="1">
      <alignment horizontal="center" vertical="center" wrapText="1"/>
    </xf>
    <xf numFmtId="14" fontId="0" fillId="0" borderId="0" xfId="0" applyNumberFormat="1" applyAlignment="1">
      <alignment horizontal="center" vertical="center" wrapText="1"/>
    </xf>
    <xf numFmtId="14" fontId="7" fillId="0" borderId="0" xfId="0" applyNumberFormat="1" applyFont="1" applyAlignment="1">
      <alignment horizontal="center" vertical="center" wrapText="1"/>
    </xf>
    <xf numFmtId="0" fontId="1" fillId="3" borderId="18"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3" borderId="18" xfId="0" applyFill="1" applyBorder="1"/>
    <xf numFmtId="0" fontId="0" fillId="3" borderId="18" xfId="0" applyFill="1" applyBorder="1" applyAlignment="1">
      <alignment horizontal="center" vertical="center" wrapText="1"/>
    </xf>
    <xf numFmtId="44" fontId="10" fillId="0" borderId="0" xfId="1" applyFont="1" applyAlignment="1">
      <alignment horizontal="center" vertical="center"/>
    </xf>
    <xf numFmtId="44" fontId="10" fillId="2" borderId="0" xfId="1" applyFont="1" applyFill="1" applyAlignment="1">
      <alignment horizontal="center" vertical="center"/>
    </xf>
    <xf numFmtId="44" fontId="13" fillId="2" borderId="0" xfId="1" applyFont="1" applyFill="1" applyAlignment="1">
      <alignment vertical="center"/>
    </xf>
    <xf numFmtId="44" fontId="6" fillId="2" borderId="0" xfId="1" applyFont="1" applyFill="1" applyAlignment="1">
      <alignment horizontal="center" vertical="center"/>
    </xf>
    <xf numFmtId="44" fontId="0" fillId="2" borderId="0" xfId="1" applyFont="1" applyFill="1" applyAlignment="1">
      <alignment horizontal="center" vertical="center"/>
    </xf>
    <xf numFmtId="44" fontId="0" fillId="2" borderId="0" xfId="1" applyFont="1" applyFill="1" applyAlignment="1">
      <alignment horizontal="center"/>
    </xf>
    <xf numFmtId="44" fontId="0" fillId="4" borderId="0" xfId="1" applyFont="1" applyFill="1" applyAlignment="1">
      <alignment horizontal="center" vertical="center"/>
    </xf>
    <xf numFmtId="44" fontId="1" fillId="3" borderId="0" xfId="0" applyNumberFormat="1" applyFont="1" applyFill="1" applyAlignment="1">
      <alignment horizontal="center" vertical="center" wrapText="1"/>
    </xf>
    <xf numFmtId="0" fontId="1" fillId="3" borderId="49" xfId="0" applyFont="1" applyFill="1" applyBorder="1" applyAlignment="1">
      <alignment horizontal="center" vertical="center" wrapText="1"/>
    </xf>
    <xf numFmtId="0" fontId="2" fillId="3" borderId="0" xfId="0" applyFont="1" applyFill="1" applyAlignment="1">
      <alignment horizontal="center" vertical="center"/>
    </xf>
    <xf numFmtId="0" fontId="0" fillId="0" borderId="0" xfId="0" applyFont="1" applyAlignment="1">
      <alignment horizontal="center" vertical="center"/>
    </xf>
    <xf numFmtId="14" fontId="0" fillId="0" borderId="1" xfId="0" applyNumberFormat="1" applyFont="1" applyBorder="1" applyAlignment="1">
      <alignment horizontal="center" vertical="center" wrapText="1"/>
    </xf>
    <xf numFmtId="14" fontId="0" fillId="0" borderId="3" xfId="0" applyNumberFormat="1" applyFont="1" applyBorder="1" applyAlignment="1">
      <alignment horizontal="center" vertical="center" wrapText="1"/>
    </xf>
    <xf numFmtId="14" fontId="0" fillId="0" borderId="30"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5"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3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0" xfId="0" applyFont="1" applyAlignment="1">
      <alignment horizontal="center" vertical="center" wrapText="1"/>
    </xf>
    <xf numFmtId="0" fontId="0" fillId="3" borderId="0" xfId="0" applyFont="1" applyFill="1" applyAlignment="1">
      <alignment horizontal="center" vertical="center"/>
    </xf>
    <xf numFmtId="0" fontId="0" fillId="0" borderId="0" xfId="0" applyFont="1"/>
    <xf numFmtId="0" fontId="0" fillId="3" borderId="0" xfId="0" applyFont="1" applyFill="1"/>
    <xf numFmtId="0" fontId="0" fillId="0" borderId="10" xfId="0" applyFont="1" applyBorder="1" applyAlignment="1">
      <alignment horizontal="center" vertical="center" wrapText="1"/>
    </xf>
    <xf numFmtId="0" fontId="0" fillId="0" borderId="9" xfId="0" applyFont="1" applyBorder="1" applyAlignment="1">
      <alignment horizontal="center" vertical="center" wrapText="1"/>
    </xf>
    <xf numFmtId="44" fontId="0" fillId="0" borderId="0" xfId="0" applyNumberFormat="1" applyFont="1" applyAlignment="1">
      <alignment horizontal="center" vertical="center"/>
    </xf>
    <xf numFmtId="0" fontId="0" fillId="0" borderId="23" xfId="0" applyFont="1" applyBorder="1" applyAlignment="1">
      <alignment horizontal="center" vertical="center" wrapText="1"/>
    </xf>
    <xf numFmtId="14" fontId="0" fillId="0" borderId="0" xfId="0" applyNumberFormat="1" applyFont="1" applyAlignment="1">
      <alignment horizontal="center" vertical="center"/>
    </xf>
    <xf numFmtId="0" fontId="0" fillId="0" borderId="19" xfId="0" applyFont="1" applyBorder="1" applyAlignment="1">
      <alignment horizontal="center" vertical="center" wrapText="1"/>
    </xf>
    <xf numFmtId="0" fontId="0" fillId="3" borderId="0" xfId="0" applyFont="1" applyFill="1" applyAlignment="1">
      <alignment horizontal="center" vertical="center" wrapText="1"/>
    </xf>
    <xf numFmtId="0" fontId="0" fillId="4" borderId="0" xfId="0" applyFont="1" applyFill="1" applyAlignment="1">
      <alignment horizontal="center" vertical="center"/>
    </xf>
    <xf numFmtId="0" fontId="0" fillId="4" borderId="19" xfId="0" applyFont="1" applyFill="1" applyBorder="1" applyAlignment="1">
      <alignment horizontal="center" vertical="center" wrapText="1"/>
    </xf>
    <xf numFmtId="14" fontId="0" fillId="4" borderId="0" xfId="0" applyNumberFormat="1" applyFont="1" applyFill="1" applyAlignment="1">
      <alignment horizontal="center" vertical="center"/>
    </xf>
    <xf numFmtId="0" fontId="0" fillId="4" borderId="7"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20"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0" xfId="0" applyFont="1" applyFill="1"/>
    <xf numFmtId="0" fontId="0" fillId="0" borderId="38" xfId="0" applyFont="1" applyBorder="1" applyAlignment="1">
      <alignment horizontal="center" vertical="center" wrapText="1"/>
    </xf>
    <xf numFmtId="0" fontId="0" fillId="0" borderId="12" xfId="0" applyFont="1" applyBorder="1" applyAlignment="1">
      <alignment horizontal="center" vertical="center" wrapText="1"/>
    </xf>
    <xf numFmtId="14" fontId="0" fillId="0" borderId="7" xfId="0" applyNumberFormat="1" applyFont="1" applyBorder="1" applyAlignment="1">
      <alignment horizontal="center" vertical="center" wrapText="1"/>
    </xf>
    <xf numFmtId="14" fontId="0" fillId="0" borderId="8" xfId="0" applyNumberFormat="1" applyFont="1" applyBorder="1" applyAlignment="1">
      <alignment horizontal="center" vertical="center" wrapText="1"/>
    </xf>
    <xf numFmtId="14" fontId="0" fillId="0" borderId="9" xfId="0" applyNumberFormat="1" applyFont="1" applyBorder="1" applyAlignment="1">
      <alignment horizontal="center" vertical="center" wrapText="1"/>
    </xf>
    <xf numFmtId="14" fontId="0" fillId="0" borderId="32" xfId="0" applyNumberFormat="1" applyFont="1" applyBorder="1" applyAlignment="1">
      <alignment horizontal="center" vertical="center" wrapText="1"/>
    </xf>
    <xf numFmtId="0" fontId="0" fillId="0" borderId="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0" xfId="0" applyFont="1" applyAlignment="1">
      <alignment wrapText="1"/>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14" fontId="0" fillId="2" borderId="2"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4" fontId="0" fillId="2" borderId="3" xfId="0" applyNumberFormat="1" applyFont="1" applyFill="1" applyBorder="1" applyAlignment="1">
      <alignment horizontal="center" vertical="center" wrapText="1"/>
    </xf>
    <xf numFmtId="14" fontId="0" fillId="2" borderId="30"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xf numFmtId="0" fontId="0" fillId="2" borderId="9" xfId="0" applyFont="1" applyFill="1" applyBorder="1" applyAlignment="1">
      <alignment horizontal="center" vertical="center" wrapText="1"/>
    </xf>
    <xf numFmtId="0" fontId="0" fillId="0" borderId="0" xfId="0" applyFont="1" applyAlignment="1">
      <alignment vertical="center" wrapText="1"/>
    </xf>
    <xf numFmtId="44" fontId="0" fillId="3" borderId="0" xfId="0" applyNumberFormat="1" applyFont="1" applyFill="1" applyAlignment="1">
      <alignment horizontal="center" vertical="center"/>
    </xf>
    <xf numFmtId="14" fontId="0" fillId="6" borderId="3" xfId="0" applyNumberFormat="1" applyFont="1" applyFill="1" applyBorder="1" applyAlignment="1">
      <alignment horizontal="center" vertical="center" wrapText="1"/>
    </xf>
    <xf numFmtId="14" fontId="0" fillId="8" borderId="30" xfId="0" applyNumberFormat="1"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0" borderId="28" xfId="0" applyFont="1" applyBorder="1" applyAlignment="1">
      <alignment horizontal="left" vertical="center" wrapText="1"/>
    </xf>
    <xf numFmtId="0" fontId="0" fillId="2" borderId="0" xfId="0" applyFont="1" applyFill="1" applyAlignment="1">
      <alignment vertical="center" wrapText="1"/>
    </xf>
    <xf numFmtId="0" fontId="0" fillId="2" borderId="0" xfId="0" applyFont="1" applyFill="1" applyAlignment="1">
      <alignment wrapText="1"/>
    </xf>
    <xf numFmtId="0" fontId="0" fillId="2" borderId="0" xfId="0" applyFont="1" applyFill="1" applyAlignment="1">
      <alignment vertical="center"/>
    </xf>
    <xf numFmtId="0" fontId="0" fillId="0" borderId="0" xfId="0" applyFont="1" applyAlignment="1">
      <alignment vertical="center"/>
    </xf>
    <xf numFmtId="0" fontId="1" fillId="3" borderId="2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 fillId="2" borderId="18" xfId="0" applyFont="1" applyFill="1" applyBorder="1" applyAlignment="1">
      <alignment horizontal="center" vertical="center"/>
    </xf>
    <xf numFmtId="0" fontId="1" fillId="3" borderId="46" xfId="0" applyFont="1" applyFill="1" applyBorder="1" applyAlignment="1">
      <alignment horizontal="center" vertical="center" wrapText="1"/>
    </xf>
    <xf numFmtId="0" fontId="0" fillId="11" borderId="0" xfId="0" applyFill="1" applyAlignment="1">
      <alignment horizontal="center" vertical="center" wrapText="1"/>
    </xf>
    <xf numFmtId="14" fontId="0" fillId="11" borderId="0" xfId="0" applyNumberFormat="1" applyFill="1" applyAlignment="1">
      <alignment horizontal="center" vertical="center" wrapText="1"/>
    </xf>
    <xf numFmtId="0" fontId="0" fillId="11" borderId="0" xfId="0" applyFill="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44" fontId="0" fillId="11" borderId="0" xfId="1" applyFont="1" applyFill="1" applyBorder="1" applyAlignment="1">
      <alignment horizontal="center" vertical="center" wrapText="1"/>
    </xf>
    <xf numFmtId="44" fontId="0" fillId="11" borderId="0" xfId="0" applyNumberFormat="1" applyFill="1" applyAlignment="1">
      <alignment horizontal="center" vertical="center"/>
    </xf>
    <xf numFmtId="44" fontId="6" fillId="0" borderId="0" xfId="1" applyFont="1" applyBorder="1" applyAlignment="1">
      <alignment horizontal="center" vertical="center"/>
    </xf>
    <xf numFmtId="44" fontId="3" fillId="0" borderId="0" xfId="1" applyFont="1" applyBorder="1" applyAlignment="1">
      <alignment vertical="center"/>
    </xf>
    <xf numFmtId="0" fontId="4" fillId="0" borderId="0" xfId="0" applyFont="1" applyAlignment="1">
      <alignment horizontal="center" vertical="center" wrapText="1"/>
    </xf>
    <xf numFmtId="14" fontId="1" fillId="0" borderId="0" xfId="1" applyNumberFormat="1" applyFont="1" applyBorder="1" applyAlignment="1">
      <alignment vertical="center"/>
    </xf>
    <xf numFmtId="44" fontId="13" fillId="3" borderId="0" xfId="1" applyFont="1" applyFill="1" applyBorder="1" applyAlignment="1">
      <alignment vertical="center"/>
    </xf>
    <xf numFmtId="0" fontId="7" fillId="11" borderId="0" xfId="0" applyFont="1" applyFill="1" applyAlignment="1">
      <alignment horizontal="center" vertical="center" wrapText="1"/>
    </xf>
    <xf numFmtId="14" fontId="7" fillId="11" borderId="0" xfId="0" applyNumberFormat="1" applyFont="1" applyFill="1" applyAlignment="1">
      <alignment horizontal="center" vertical="center" wrapText="1"/>
    </xf>
    <xf numFmtId="0" fontId="7" fillId="11" borderId="0" xfId="0" applyFont="1" applyFill="1" applyAlignment="1">
      <alignment horizontal="center" vertical="center"/>
    </xf>
    <xf numFmtId="0" fontId="7" fillId="0" borderId="0" xfId="0" applyFont="1" applyAlignment="1">
      <alignment horizontal="center" vertical="center"/>
    </xf>
    <xf numFmtId="44" fontId="7" fillId="11" borderId="0" xfId="1" applyFont="1" applyFill="1" applyBorder="1" applyAlignment="1">
      <alignment horizontal="center" vertical="center" wrapText="1"/>
    </xf>
    <xf numFmtId="0" fontId="7" fillId="3" borderId="0" xfId="0" applyFont="1" applyFill="1" applyAlignment="1">
      <alignment horizontal="center" vertical="center"/>
    </xf>
    <xf numFmtId="44" fontId="7" fillId="11" borderId="0" xfId="0" applyNumberFormat="1" applyFont="1" applyFill="1" applyAlignment="1">
      <alignment horizontal="center" vertical="center"/>
    </xf>
    <xf numFmtId="44" fontId="7" fillId="0" borderId="0" xfId="0" applyNumberFormat="1" applyFont="1" applyAlignment="1">
      <alignment horizontal="center" vertical="center"/>
    </xf>
    <xf numFmtId="44" fontId="6" fillId="0" borderId="0" xfId="1" applyFont="1" applyBorder="1" applyAlignment="1">
      <alignment vertical="center"/>
    </xf>
    <xf numFmtId="14" fontId="6" fillId="0" borderId="0" xfId="1" applyNumberFormat="1" applyFont="1" applyBorder="1" applyAlignment="1">
      <alignment vertical="center"/>
    </xf>
    <xf numFmtId="44" fontId="16" fillId="3" borderId="0" xfId="1" applyFont="1" applyFill="1" applyBorder="1" applyAlignment="1">
      <alignment vertical="center"/>
    </xf>
    <xf numFmtId="0" fontId="7" fillId="0" borderId="0" xfId="0" applyFont="1"/>
    <xf numFmtId="0" fontId="9" fillId="11" borderId="0" xfId="2" applyFill="1" applyBorder="1" applyAlignment="1">
      <alignment horizontal="center" vertical="center" wrapText="1"/>
    </xf>
    <xf numFmtId="8" fontId="0" fillId="11" borderId="0" xfId="1" applyNumberFormat="1" applyFont="1" applyFill="1" applyBorder="1" applyAlignment="1">
      <alignment horizontal="center" vertical="center" wrapText="1"/>
    </xf>
    <xf numFmtId="0" fontId="1" fillId="9" borderId="0" xfId="0" applyFont="1" applyFill="1"/>
    <xf numFmtId="0" fontId="0" fillId="9" borderId="0" xfId="0" applyFill="1" applyAlignment="1">
      <alignment wrapText="1"/>
    </xf>
    <xf numFmtId="0" fontId="0" fillId="8" borderId="0" xfId="0" applyFill="1" applyAlignment="1">
      <alignment horizontal="center" vertical="center" wrapText="1"/>
    </xf>
    <xf numFmtId="14" fontId="0" fillId="8" borderId="0" xfId="0" applyNumberFormat="1" applyFill="1" applyAlignment="1">
      <alignment horizontal="center" vertical="center" wrapText="1"/>
    </xf>
    <xf numFmtId="0" fontId="0" fillId="8" borderId="0" xfId="0" applyFill="1" applyAlignment="1">
      <alignment horizontal="center" vertical="center"/>
    </xf>
    <xf numFmtId="0" fontId="6" fillId="8" borderId="0" xfId="0" applyFont="1" applyFill="1" applyAlignment="1">
      <alignment horizontal="center" vertical="center" wrapText="1"/>
    </xf>
    <xf numFmtId="0" fontId="7" fillId="8" borderId="0" xfId="0" applyFont="1" applyFill="1" applyAlignment="1">
      <alignment horizontal="center" vertical="center" wrapText="1"/>
    </xf>
    <xf numFmtId="0" fontId="3" fillId="8" borderId="0" xfId="0" applyFont="1" applyFill="1" applyAlignment="1">
      <alignment horizontal="center" vertical="center" wrapText="1"/>
    </xf>
    <xf numFmtId="44" fontId="0" fillId="8" borderId="0" xfId="1" applyFont="1" applyFill="1" applyBorder="1" applyAlignment="1">
      <alignment horizontal="center" vertical="center" wrapText="1"/>
    </xf>
    <xf numFmtId="44" fontId="0" fillId="8" borderId="0" xfId="0" applyNumberFormat="1" applyFill="1" applyAlignment="1">
      <alignment horizontal="center" vertical="center"/>
    </xf>
    <xf numFmtId="44" fontId="6" fillId="8" borderId="0" xfId="1" applyFont="1" applyFill="1" applyBorder="1" applyAlignment="1">
      <alignment horizontal="center" vertical="center"/>
    </xf>
    <xf numFmtId="44" fontId="3" fillId="8" borderId="0" xfId="1" applyFont="1" applyFill="1" applyBorder="1" applyAlignment="1">
      <alignment vertical="center"/>
    </xf>
    <xf numFmtId="0" fontId="4" fillId="8" borderId="0" xfId="0" applyFont="1" applyFill="1" applyAlignment="1">
      <alignment horizontal="center" vertical="center" wrapText="1"/>
    </xf>
    <xf numFmtId="14" fontId="1" fillId="8" borderId="0" xfId="1" applyNumberFormat="1" applyFont="1" applyFill="1" applyBorder="1" applyAlignment="1">
      <alignment vertical="center"/>
    </xf>
    <xf numFmtId="44" fontId="13" fillId="8" borderId="0" xfId="1" applyFont="1" applyFill="1" applyBorder="1" applyAlignment="1">
      <alignment vertical="center"/>
    </xf>
    <xf numFmtId="0" fontId="0" fillId="8" borderId="0" xfId="0" applyFill="1"/>
    <xf numFmtId="44" fontId="0" fillId="0" borderId="0" xfId="0" applyNumberFormat="1"/>
    <xf numFmtId="0" fontId="0" fillId="11" borderId="0" xfId="0" applyFill="1" applyAlignment="1">
      <alignment horizontal="left" vertical="center" wrapText="1"/>
    </xf>
    <xf numFmtId="0" fontId="7" fillId="11" borderId="0" xfId="0" applyFont="1" applyFill="1" applyAlignment="1">
      <alignment horizontal="left"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10"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34" xfId="0" applyFont="1" applyFill="1" applyBorder="1" applyAlignment="1">
      <alignment horizontal="center" vertical="center" wrapText="1"/>
    </xf>
    <xf numFmtId="44" fontId="3" fillId="3" borderId="33" xfId="1" applyFont="1" applyFill="1" applyBorder="1" applyAlignment="1">
      <alignment horizontal="center" vertical="center" wrapText="1"/>
    </xf>
    <xf numFmtId="44" fontId="3" fillId="3" borderId="34" xfId="1"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4" xfId="0" applyFont="1" applyFill="1" applyBorder="1" applyAlignment="1">
      <alignment horizontal="center" vertical="center" wrapText="1"/>
    </xf>
    <xf numFmtId="44" fontId="1" fillId="3" borderId="20" xfId="1" applyFont="1" applyFill="1" applyBorder="1" applyAlignment="1">
      <alignment horizontal="center" vertical="center" wrapText="1"/>
    </xf>
    <xf numFmtId="44" fontId="1" fillId="3" borderId="22" xfId="1"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29"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0" xfId="0" applyFont="1" applyFill="1" applyAlignment="1">
      <alignment horizontal="center" vertical="center"/>
    </xf>
    <xf numFmtId="0" fontId="1" fillId="3" borderId="43"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8"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39" xfId="0" applyFont="1" applyFill="1" applyBorder="1" applyAlignment="1">
      <alignment horizontal="center" vertical="center"/>
    </xf>
    <xf numFmtId="44" fontId="1" fillId="3" borderId="33" xfId="1" applyFont="1" applyFill="1" applyBorder="1" applyAlignment="1">
      <alignment horizontal="center" vertical="center" wrapText="1"/>
    </xf>
    <xf numFmtId="44" fontId="1" fillId="3" borderId="34" xfId="1" applyFont="1" applyFill="1" applyBorder="1" applyAlignment="1">
      <alignment horizontal="center" vertical="center" wrapText="1"/>
    </xf>
    <xf numFmtId="44" fontId="1" fillId="3" borderId="43" xfId="1" applyFont="1" applyFill="1" applyBorder="1" applyAlignment="1">
      <alignment horizontal="center" vertical="center" wrapTex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1" fillId="3" borderId="3" xfId="0" applyFont="1" applyFill="1" applyBorder="1" applyAlignment="1">
      <alignment horizontal="center" wrapText="1"/>
    </xf>
    <xf numFmtId="0" fontId="1" fillId="3" borderId="6" xfId="0" applyFont="1" applyFill="1" applyBorder="1" applyAlignment="1">
      <alignment horizontal="center" wrapText="1"/>
    </xf>
    <xf numFmtId="0" fontId="1" fillId="3" borderId="38" xfId="0" applyFont="1" applyFill="1" applyBorder="1" applyAlignment="1">
      <alignment horizontal="center"/>
    </xf>
    <xf numFmtId="0" fontId="1" fillId="3" borderId="40" xfId="0" applyFont="1" applyFill="1" applyBorder="1" applyAlignment="1">
      <alignment horizontal="center"/>
    </xf>
    <xf numFmtId="0" fontId="1" fillId="3" borderId="39"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GENERAL%20COUNSEL%20GENERAL%20DOCUMENTS/FOIA%20File/Responses%20to%20Requests/FY2022%20Requests/FOIA%20Log%20F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2022"/>
      <sheetName val="VI (a) simple)"/>
      <sheetName val="VI (a) complex"/>
      <sheetName val="VI (a) expedited"/>
      <sheetName val="VI (b) simple"/>
      <sheetName val="VI (b) complex"/>
      <sheetName val="VI (b) expedited"/>
      <sheetName val="VI (c) simple"/>
      <sheetName val="VI (c) complex"/>
      <sheetName val="VI (c) expedited"/>
      <sheetName val="VII (a) expedited"/>
      <sheetName val="VII (b) fee waiver"/>
      <sheetName val="Holidays"/>
      <sheetName val="drop down options"/>
      <sheetName val="Publica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v>44197</v>
          </cell>
        </row>
        <row r="5">
          <cell r="B5">
            <v>44214</v>
          </cell>
        </row>
        <row r="6">
          <cell r="B6">
            <v>44216</v>
          </cell>
        </row>
        <row r="7">
          <cell r="B7">
            <v>44242</v>
          </cell>
        </row>
        <row r="8">
          <cell r="B8">
            <v>44347</v>
          </cell>
        </row>
        <row r="9">
          <cell r="B9">
            <v>44365</v>
          </cell>
        </row>
        <row r="10">
          <cell r="B10">
            <v>44382</v>
          </cell>
        </row>
        <row r="11">
          <cell r="B11">
            <v>44445</v>
          </cell>
        </row>
        <row r="12">
          <cell r="B12">
            <v>44480</v>
          </cell>
        </row>
        <row r="13">
          <cell r="B13">
            <v>44511</v>
          </cell>
        </row>
        <row r="14">
          <cell r="B14">
            <v>44525</v>
          </cell>
        </row>
        <row r="15">
          <cell r="B15">
            <v>44554</v>
          </cell>
        </row>
        <row r="16">
          <cell r="B16">
            <v>44561</v>
          </cell>
        </row>
        <row r="17">
          <cell r="B17">
            <v>44578</v>
          </cell>
        </row>
        <row r="18">
          <cell r="B18">
            <v>44613</v>
          </cell>
        </row>
        <row r="19">
          <cell r="B19">
            <v>44711</v>
          </cell>
        </row>
        <row r="20">
          <cell r="B20">
            <v>44732</v>
          </cell>
        </row>
        <row r="21">
          <cell r="B21">
            <v>44746</v>
          </cell>
        </row>
        <row r="22">
          <cell r="B22">
            <v>44809</v>
          </cell>
        </row>
        <row r="23">
          <cell r="B23">
            <v>44844</v>
          </cell>
        </row>
        <row r="24">
          <cell r="B24">
            <v>44876</v>
          </cell>
        </row>
        <row r="25">
          <cell r="B25">
            <v>44889</v>
          </cell>
        </row>
        <row r="26">
          <cell r="B26">
            <v>44921</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terling.pollard41@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1E96-C730-4049-924D-C89F47905FDC}">
  <dimension ref="A1:BZ43"/>
  <sheetViews>
    <sheetView tabSelected="1" zoomScale="90" zoomScaleNormal="90" workbookViewId="0">
      <pane ySplit="1572" activePane="bottomLeft"/>
      <selection activeCell="CA1" sqref="CA1:ER1048576"/>
      <selection pane="bottomLeft" activeCell="C7" sqref="C7"/>
    </sheetView>
  </sheetViews>
  <sheetFormatPr defaultRowHeight="14.4" x14ac:dyDescent="0.3"/>
  <cols>
    <col min="1" max="1" width="24.44140625" customWidth="1"/>
    <col min="3" max="3" width="22.77734375" customWidth="1"/>
    <col min="4" max="4" width="11.5546875" customWidth="1"/>
    <col min="5" max="5" width="12.109375" customWidth="1"/>
    <col min="7" max="7" width="10.109375" customWidth="1"/>
    <col min="8" max="8" width="10.6640625" customWidth="1"/>
    <col min="13" max="13" width="11.77734375" customWidth="1"/>
    <col min="14" max="14" width="12.5546875" customWidth="1"/>
    <col min="27" max="27" width="13.44140625" customWidth="1"/>
    <col min="28" max="28" width="14" customWidth="1"/>
    <col min="29" max="29" width="19.21875" customWidth="1"/>
    <col min="30" max="30" width="13.21875" customWidth="1"/>
    <col min="31" max="31" width="9.5546875" customWidth="1"/>
    <col min="32" max="32" width="12.109375" customWidth="1"/>
    <col min="33" max="33" width="13.5546875" customWidth="1"/>
    <col min="35" max="35" width="12.33203125" customWidth="1"/>
    <col min="36" max="36" width="10.44140625" customWidth="1"/>
    <col min="37" max="37" width="11" customWidth="1"/>
    <col min="38" max="38" width="11.44140625" customWidth="1"/>
    <col min="39" max="39" width="9.33203125" customWidth="1"/>
    <col min="40" max="40" width="10.5546875" customWidth="1"/>
    <col min="42" max="42" width="12.88671875" customWidth="1"/>
    <col min="43" max="43" width="12.21875" customWidth="1"/>
    <col min="44" max="44" width="12.109375" customWidth="1"/>
    <col min="45" max="45" width="118.6640625" customWidth="1"/>
    <col min="46" max="46" width="79.77734375" customWidth="1"/>
    <col min="47" max="47" width="10.44140625" customWidth="1"/>
    <col min="48" max="48" width="30.44140625" customWidth="1"/>
    <col min="49" max="49" width="1.5546875" customWidth="1"/>
    <col min="53" max="53" width="2.44140625" customWidth="1"/>
    <col min="61" max="61" width="1" customWidth="1"/>
    <col min="69" max="69" width="1.109375" customWidth="1"/>
    <col min="70" max="70" width="10" customWidth="1"/>
    <col min="71" max="71" width="13.5546875" customWidth="1"/>
    <col min="72" max="72" width="11.109375" customWidth="1"/>
    <col min="73" max="73" width="11.6640625" customWidth="1"/>
    <col min="74" max="74" width="10.88671875" style="40" customWidth="1"/>
    <col min="75" max="75" width="13.33203125" customWidth="1"/>
    <col min="76" max="76" width="13" customWidth="1"/>
    <col min="77" max="77" width="1.6640625" customWidth="1"/>
    <col min="78" max="78" width="26.88671875" customWidth="1"/>
  </cols>
  <sheetData>
    <row r="1" spans="1:78" ht="31.8" customHeight="1" thickBot="1" x14ac:dyDescent="0.35">
      <c r="B1" s="248" t="s">
        <v>67</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50"/>
      <c r="AU1" s="12"/>
      <c r="AV1" s="187"/>
      <c r="AW1" s="21"/>
      <c r="AX1" s="251" t="s">
        <v>267</v>
      </c>
      <c r="AY1" s="251"/>
      <c r="AZ1" s="251"/>
      <c r="BA1" s="98"/>
      <c r="BB1" s="252" t="s">
        <v>266</v>
      </c>
      <c r="BC1" s="252"/>
      <c r="BD1" s="252"/>
      <c r="BE1" s="252"/>
      <c r="BF1" s="252"/>
      <c r="BG1" s="252"/>
      <c r="BH1" s="252"/>
      <c r="BI1" s="98"/>
      <c r="BJ1" s="252" t="s">
        <v>265</v>
      </c>
      <c r="BK1" s="252"/>
      <c r="BL1" s="252"/>
      <c r="BM1" s="252"/>
      <c r="BN1" s="252"/>
      <c r="BO1" s="252"/>
      <c r="BP1" s="252"/>
      <c r="BQ1" s="98"/>
      <c r="BR1" s="252" t="s">
        <v>264</v>
      </c>
      <c r="BS1" s="252"/>
      <c r="BT1" s="252"/>
      <c r="BU1" s="252"/>
      <c r="BV1" s="252"/>
      <c r="BW1" s="252"/>
      <c r="BX1" s="252"/>
      <c r="BY1" s="97"/>
      <c r="BZ1" s="96"/>
    </row>
    <row r="2" spans="1:78" ht="14.4" customHeight="1" x14ac:dyDescent="0.3">
      <c r="A2" s="235" t="s">
        <v>66</v>
      </c>
      <c r="B2" s="238" t="s">
        <v>16</v>
      </c>
      <c r="C2" s="241" t="s">
        <v>297</v>
      </c>
      <c r="D2" s="242" t="s">
        <v>40</v>
      </c>
      <c r="E2" s="245" t="s">
        <v>0</v>
      </c>
      <c r="F2" s="238" t="s">
        <v>7</v>
      </c>
      <c r="G2" s="238" t="s">
        <v>30</v>
      </c>
      <c r="H2" s="238" t="s">
        <v>19</v>
      </c>
      <c r="I2" s="253" t="s">
        <v>35</v>
      </c>
      <c r="J2" s="253" t="s">
        <v>18</v>
      </c>
      <c r="K2" s="245" t="s">
        <v>45</v>
      </c>
      <c r="L2" s="245" t="s">
        <v>46</v>
      </c>
      <c r="M2" s="238" t="s">
        <v>80</v>
      </c>
      <c r="N2" s="254" t="s">
        <v>79</v>
      </c>
      <c r="O2" s="254" t="s">
        <v>69</v>
      </c>
      <c r="P2" s="254" t="s">
        <v>70</v>
      </c>
      <c r="Q2" s="238" t="s">
        <v>71</v>
      </c>
      <c r="R2" s="254" t="s">
        <v>72</v>
      </c>
      <c r="S2" s="254" t="s">
        <v>73</v>
      </c>
      <c r="T2" s="254" t="s">
        <v>74</v>
      </c>
      <c r="U2" s="238" t="s">
        <v>75</v>
      </c>
      <c r="V2" s="254" t="s">
        <v>76</v>
      </c>
      <c r="W2" s="254" t="s">
        <v>77</v>
      </c>
      <c r="X2" s="254" t="s">
        <v>78</v>
      </c>
      <c r="Y2" s="254" t="s">
        <v>68</v>
      </c>
      <c r="Z2" s="254" t="s">
        <v>58</v>
      </c>
      <c r="AA2" s="255" t="s">
        <v>8</v>
      </c>
      <c r="AB2" s="245" t="s">
        <v>44</v>
      </c>
      <c r="AC2" s="245" t="s">
        <v>60</v>
      </c>
      <c r="AD2" s="245" t="s">
        <v>59</v>
      </c>
      <c r="AE2" s="255" t="s">
        <v>3</v>
      </c>
      <c r="AF2" s="262"/>
      <c r="AG2" s="262"/>
      <c r="AH2" s="263"/>
      <c r="AI2" s="264"/>
      <c r="AJ2" s="264"/>
      <c r="AK2" s="265"/>
      <c r="AL2" s="20"/>
      <c r="AM2" s="255" t="s">
        <v>6</v>
      </c>
      <c r="AN2" s="262"/>
      <c r="AO2" s="263"/>
      <c r="AP2" s="264"/>
      <c r="AQ2" s="264"/>
      <c r="AR2" s="265"/>
      <c r="AS2" s="266" t="s">
        <v>9</v>
      </c>
      <c r="AT2" s="268" t="s">
        <v>42</v>
      </c>
      <c r="AU2" s="258" t="s">
        <v>31</v>
      </c>
      <c r="AV2" s="268" t="s">
        <v>65</v>
      </c>
      <c r="AW2" s="182"/>
      <c r="AX2" s="270" t="s">
        <v>263</v>
      </c>
      <c r="AY2" s="268" t="s">
        <v>262</v>
      </c>
      <c r="AZ2" s="268" t="s">
        <v>261</v>
      </c>
      <c r="BA2" s="184"/>
      <c r="BB2" s="268" t="s">
        <v>260</v>
      </c>
      <c r="BC2" s="268" t="s">
        <v>259</v>
      </c>
      <c r="BD2" s="268" t="s">
        <v>258</v>
      </c>
      <c r="BE2" s="268" t="s">
        <v>257</v>
      </c>
      <c r="BF2" s="268" t="s">
        <v>256</v>
      </c>
      <c r="BG2" s="268" t="s">
        <v>250</v>
      </c>
      <c r="BH2" s="268" t="s">
        <v>249</v>
      </c>
      <c r="BI2" s="184"/>
      <c r="BJ2" s="268" t="s">
        <v>255</v>
      </c>
      <c r="BK2" s="268" t="s">
        <v>254</v>
      </c>
      <c r="BL2" s="268" t="s">
        <v>253</v>
      </c>
      <c r="BM2" s="268" t="s">
        <v>252</v>
      </c>
      <c r="BN2" s="272" t="s">
        <v>251</v>
      </c>
      <c r="BO2" s="268" t="s">
        <v>250</v>
      </c>
      <c r="BP2" s="268" t="s">
        <v>249</v>
      </c>
      <c r="BQ2" s="184"/>
      <c r="BR2" s="276" t="s">
        <v>298</v>
      </c>
      <c r="BS2" s="272" t="s">
        <v>23</v>
      </c>
      <c r="BT2" s="278" t="s">
        <v>248</v>
      </c>
      <c r="BU2" s="268" t="s">
        <v>247</v>
      </c>
      <c r="BV2" s="272" t="s">
        <v>246</v>
      </c>
      <c r="BW2" s="268" t="s">
        <v>245</v>
      </c>
      <c r="BX2" s="268" t="s">
        <v>244</v>
      </c>
      <c r="BY2" s="33"/>
      <c r="BZ2" s="268" t="s">
        <v>243</v>
      </c>
    </row>
    <row r="3" spans="1:78" ht="29.1" customHeight="1" x14ac:dyDescent="0.3">
      <c r="A3" s="236"/>
      <c r="B3" s="239"/>
      <c r="C3" s="239"/>
      <c r="D3" s="243"/>
      <c r="E3" s="246"/>
      <c r="F3" s="239"/>
      <c r="G3" s="239"/>
      <c r="H3" s="239"/>
      <c r="I3" s="246"/>
      <c r="J3" s="246"/>
      <c r="K3" s="246"/>
      <c r="L3" s="246"/>
      <c r="M3" s="239"/>
      <c r="N3" s="243"/>
      <c r="O3" s="243"/>
      <c r="P3" s="243"/>
      <c r="Q3" s="239"/>
      <c r="R3" s="243"/>
      <c r="S3" s="243"/>
      <c r="T3" s="243"/>
      <c r="U3" s="239"/>
      <c r="V3" s="243"/>
      <c r="W3" s="243"/>
      <c r="X3" s="243"/>
      <c r="Y3" s="243"/>
      <c r="Z3" s="243"/>
      <c r="AA3" s="256"/>
      <c r="AB3" s="246"/>
      <c r="AC3" s="246"/>
      <c r="AD3" s="246"/>
      <c r="AE3" s="256" t="s">
        <v>4</v>
      </c>
      <c r="AF3" s="239" t="s">
        <v>27</v>
      </c>
      <c r="AG3" s="239" t="s">
        <v>299</v>
      </c>
      <c r="AH3" s="260" t="s">
        <v>5</v>
      </c>
      <c r="AI3" s="243" t="s">
        <v>28</v>
      </c>
      <c r="AJ3" s="246" t="s">
        <v>17</v>
      </c>
      <c r="AK3" s="246" t="s">
        <v>29</v>
      </c>
      <c r="AL3" s="274" t="s">
        <v>23</v>
      </c>
      <c r="AM3" s="256" t="s">
        <v>4</v>
      </c>
      <c r="AN3" s="239" t="s">
        <v>27</v>
      </c>
      <c r="AO3" s="260" t="s">
        <v>5</v>
      </c>
      <c r="AP3" s="243" t="s">
        <v>300</v>
      </c>
      <c r="AQ3" s="246" t="s">
        <v>29</v>
      </c>
      <c r="AR3" s="246" t="s">
        <v>17</v>
      </c>
      <c r="AS3" s="266"/>
      <c r="AT3" s="268"/>
      <c r="AU3" s="258"/>
      <c r="AV3" s="268"/>
      <c r="AW3" s="182"/>
      <c r="AX3" s="270"/>
      <c r="AY3" s="268"/>
      <c r="AZ3" s="268"/>
      <c r="BA3" s="184"/>
      <c r="BB3" s="268"/>
      <c r="BC3" s="268"/>
      <c r="BD3" s="268"/>
      <c r="BE3" s="268"/>
      <c r="BF3" s="268"/>
      <c r="BG3" s="268"/>
      <c r="BH3" s="268"/>
      <c r="BI3" s="184"/>
      <c r="BJ3" s="268"/>
      <c r="BK3" s="268"/>
      <c r="BL3" s="268"/>
      <c r="BM3" s="268"/>
      <c r="BN3" s="272"/>
      <c r="BO3" s="268"/>
      <c r="BP3" s="268"/>
      <c r="BQ3" s="184"/>
      <c r="BR3" s="276"/>
      <c r="BS3" s="272"/>
      <c r="BT3" s="278"/>
      <c r="BU3" s="268"/>
      <c r="BV3" s="272"/>
      <c r="BW3" s="268"/>
      <c r="BX3" s="268"/>
      <c r="BY3" s="33"/>
      <c r="BZ3" s="268"/>
    </row>
    <row r="4" spans="1:78" ht="29.1" customHeight="1" thickBot="1" x14ac:dyDescent="0.35">
      <c r="A4" s="237"/>
      <c r="B4" s="240"/>
      <c r="C4" s="240"/>
      <c r="D4" s="244"/>
      <c r="E4" s="247"/>
      <c r="F4" s="240"/>
      <c r="G4" s="240"/>
      <c r="H4" s="240"/>
      <c r="I4" s="247"/>
      <c r="J4" s="247"/>
      <c r="K4" s="247"/>
      <c r="L4" s="247"/>
      <c r="M4" s="240"/>
      <c r="N4" s="244"/>
      <c r="O4" s="244"/>
      <c r="P4" s="244"/>
      <c r="Q4" s="240"/>
      <c r="R4" s="244"/>
      <c r="S4" s="244"/>
      <c r="T4" s="244"/>
      <c r="U4" s="240"/>
      <c r="V4" s="244"/>
      <c r="W4" s="244"/>
      <c r="X4" s="244"/>
      <c r="Y4" s="244"/>
      <c r="Z4" s="244"/>
      <c r="AA4" s="257"/>
      <c r="AB4" s="247"/>
      <c r="AC4" s="247"/>
      <c r="AD4" s="247"/>
      <c r="AE4" s="257"/>
      <c r="AF4" s="240"/>
      <c r="AG4" s="240"/>
      <c r="AH4" s="261"/>
      <c r="AI4" s="244"/>
      <c r="AJ4" s="247"/>
      <c r="AK4" s="247"/>
      <c r="AL4" s="275"/>
      <c r="AM4" s="257"/>
      <c r="AN4" s="240"/>
      <c r="AO4" s="261"/>
      <c r="AP4" s="244"/>
      <c r="AQ4" s="247"/>
      <c r="AR4" s="247"/>
      <c r="AS4" s="267"/>
      <c r="AT4" s="269"/>
      <c r="AU4" s="259"/>
      <c r="AV4" s="269"/>
      <c r="AW4" s="183"/>
      <c r="AX4" s="271"/>
      <c r="AY4" s="269"/>
      <c r="AZ4" s="269"/>
      <c r="BA4" s="185"/>
      <c r="BB4" s="269"/>
      <c r="BC4" s="269"/>
      <c r="BD4" s="269"/>
      <c r="BE4" s="269"/>
      <c r="BF4" s="269"/>
      <c r="BG4" s="269"/>
      <c r="BH4" s="269"/>
      <c r="BI4" s="185"/>
      <c r="BJ4" s="269"/>
      <c r="BK4" s="269"/>
      <c r="BL4" s="269"/>
      <c r="BM4" s="269"/>
      <c r="BN4" s="273"/>
      <c r="BO4" s="269"/>
      <c r="BP4" s="269"/>
      <c r="BQ4" s="185"/>
      <c r="BR4" s="277"/>
      <c r="BS4" s="273"/>
      <c r="BT4" s="279"/>
      <c r="BU4" s="269"/>
      <c r="BV4" s="273"/>
      <c r="BW4" s="269"/>
      <c r="BX4" s="269"/>
      <c r="BY4" s="93"/>
      <c r="BZ4" s="269" t="s">
        <v>243</v>
      </c>
    </row>
    <row r="5" spans="1:78" ht="4.2" customHeight="1" x14ac:dyDescent="0.3">
      <c r="A5" s="188" t="s">
        <v>22</v>
      </c>
      <c r="B5" s="188" t="s">
        <v>22</v>
      </c>
      <c r="C5" s="188" t="s">
        <v>22</v>
      </c>
      <c r="D5" s="33" t="s">
        <v>34</v>
      </c>
      <c r="E5" s="33" t="s">
        <v>22</v>
      </c>
      <c r="F5" s="56" t="s">
        <v>22</v>
      </c>
      <c r="G5" s="56" t="s">
        <v>22</v>
      </c>
      <c r="H5" s="56" t="s">
        <v>22</v>
      </c>
      <c r="I5" s="33" t="s">
        <v>34</v>
      </c>
      <c r="J5" s="33" t="s">
        <v>34</v>
      </c>
      <c r="K5" s="33"/>
      <c r="L5" s="33"/>
      <c r="M5" s="33" t="s">
        <v>22</v>
      </c>
      <c r="N5" s="33" t="s">
        <v>22</v>
      </c>
      <c r="O5" s="33" t="s">
        <v>34</v>
      </c>
      <c r="P5" s="33" t="s">
        <v>34</v>
      </c>
      <c r="Q5" s="33" t="s">
        <v>22</v>
      </c>
      <c r="R5" s="33" t="s">
        <v>22</v>
      </c>
      <c r="S5" s="33" t="s">
        <v>34</v>
      </c>
      <c r="T5" s="33" t="s">
        <v>34</v>
      </c>
      <c r="U5" s="33" t="s">
        <v>22</v>
      </c>
      <c r="V5" s="33" t="s">
        <v>22</v>
      </c>
      <c r="W5" s="33" t="s">
        <v>34</v>
      </c>
      <c r="X5" s="33" t="s">
        <v>34</v>
      </c>
      <c r="Y5" s="33"/>
      <c r="Z5" s="33"/>
      <c r="AA5" s="33" t="s">
        <v>22</v>
      </c>
      <c r="AB5" s="33" t="s">
        <v>22</v>
      </c>
      <c r="AC5" s="33" t="s">
        <v>22</v>
      </c>
      <c r="AD5" s="33"/>
      <c r="AE5" s="33" t="s">
        <v>22</v>
      </c>
      <c r="AF5" s="33" t="s">
        <v>22</v>
      </c>
      <c r="AG5" s="33" t="s">
        <v>34</v>
      </c>
      <c r="AH5" s="33" t="s">
        <v>22</v>
      </c>
      <c r="AI5" s="33" t="s">
        <v>22</v>
      </c>
      <c r="AJ5" s="33" t="s">
        <v>34</v>
      </c>
      <c r="AK5" s="33" t="s">
        <v>34</v>
      </c>
      <c r="AL5" s="33" t="s">
        <v>22</v>
      </c>
      <c r="AM5" s="13" t="s">
        <v>22</v>
      </c>
      <c r="AN5" s="13" t="s">
        <v>22</v>
      </c>
      <c r="AO5" s="13" t="s">
        <v>22</v>
      </c>
      <c r="AP5" s="13" t="s">
        <v>22</v>
      </c>
      <c r="AQ5" s="33" t="s">
        <v>34</v>
      </c>
      <c r="AR5" s="33" t="s">
        <v>34</v>
      </c>
      <c r="AS5" s="186" t="s">
        <v>22</v>
      </c>
      <c r="AT5" s="29" t="s">
        <v>22</v>
      </c>
      <c r="AU5" s="33" t="s">
        <v>22</v>
      </c>
      <c r="AV5" s="33" t="s">
        <v>22</v>
      </c>
      <c r="AW5" s="33"/>
      <c r="AX5" s="33">
        <f>SUM(AX7:AX67)</f>
        <v>39.25</v>
      </c>
      <c r="AY5" s="33">
        <f>SUM(BB5:BH5)</f>
        <v>0</v>
      </c>
      <c r="AZ5" s="33">
        <f>+AX5+AY5</f>
        <v>39.25</v>
      </c>
      <c r="BA5" s="33"/>
      <c r="BB5" s="33">
        <f t="shared" ref="BB5:BH5" si="0">SUM(BB6:BB85)</f>
        <v>0</v>
      </c>
      <c r="BC5" s="33">
        <f t="shared" si="0"/>
        <v>0</v>
      </c>
      <c r="BD5" s="33">
        <f t="shared" si="0"/>
        <v>0</v>
      </c>
      <c r="BE5" s="33">
        <f t="shared" si="0"/>
        <v>0</v>
      </c>
      <c r="BF5" s="33">
        <f t="shared" si="0"/>
        <v>0</v>
      </c>
      <c r="BG5" s="33">
        <f t="shared" si="0"/>
        <v>0</v>
      </c>
      <c r="BH5" s="33">
        <f t="shared" si="0"/>
        <v>0</v>
      </c>
      <c r="BI5" s="33"/>
      <c r="BJ5" s="33">
        <f t="shared" ref="BJ5:BP5" si="1">SUM(BJ7:BJ67)</f>
        <v>33</v>
      </c>
      <c r="BK5" s="33">
        <f t="shared" si="1"/>
        <v>0.5</v>
      </c>
      <c r="BL5" s="33">
        <f t="shared" si="1"/>
        <v>0</v>
      </c>
      <c r="BM5" s="33">
        <f t="shared" si="1"/>
        <v>5</v>
      </c>
      <c r="BN5" s="33">
        <f t="shared" si="1"/>
        <v>0</v>
      </c>
      <c r="BO5" s="33">
        <f t="shared" si="1"/>
        <v>0.75</v>
      </c>
      <c r="BP5" s="33">
        <f t="shared" si="1"/>
        <v>0</v>
      </c>
      <c r="BQ5" s="33"/>
      <c r="BR5" s="33" t="s">
        <v>22</v>
      </c>
      <c r="BS5" s="33" t="s">
        <v>22</v>
      </c>
      <c r="BT5" s="33"/>
      <c r="BU5" s="33"/>
      <c r="BV5" s="33" t="s">
        <v>22</v>
      </c>
      <c r="BW5" s="33" t="s">
        <v>22</v>
      </c>
      <c r="BX5" s="33" t="s">
        <v>22</v>
      </c>
      <c r="BY5" s="33"/>
      <c r="BZ5" s="33" t="s">
        <v>22</v>
      </c>
    </row>
    <row r="6" spans="1:78" ht="16.5" customHeight="1" x14ac:dyDescent="0.3">
      <c r="A6" s="189" t="s">
        <v>24</v>
      </c>
      <c r="B6" s="189"/>
      <c r="C6" s="190"/>
      <c r="D6" s="91">
        <f>WORKDAY(C6,19,[1]Holidays!$B$4:B76)</f>
        <v>26</v>
      </c>
      <c r="E6" s="190"/>
      <c r="F6" s="191"/>
      <c r="G6" s="10"/>
      <c r="H6" s="191"/>
      <c r="I6" s="32">
        <f>+(E6-C6)+1</f>
        <v>1</v>
      </c>
      <c r="J6" s="192">
        <f>NETWORKDAYS(C6,E6,[1]Holidays!$B$4:B61)</f>
        <v>0</v>
      </c>
      <c r="K6" s="193" t="e">
        <f t="shared" ref="K6:K23" si="2">+I6-Z6</f>
        <v>#VALUE!</v>
      </c>
      <c r="L6" s="193" t="e">
        <f>+J6-Y6</f>
        <v>#VALUE!</v>
      </c>
      <c r="M6" s="91" t="s">
        <v>43</v>
      </c>
      <c r="N6" s="91" t="s">
        <v>43</v>
      </c>
      <c r="O6" s="32" t="e">
        <f>NETWORKDAYS(M6,N6,[1]Holidays!$B$4:B56)</f>
        <v>#VALUE!</v>
      </c>
      <c r="P6" s="32" t="e">
        <f>+(N6-M6)+1</f>
        <v>#VALUE!</v>
      </c>
      <c r="Q6" s="91" t="s">
        <v>43</v>
      </c>
      <c r="R6" s="91" t="s">
        <v>43</v>
      </c>
      <c r="S6" s="32" t="e">
        <f>NETWORKDAYS(Q6,R6,[1]Holidays!$B$4:B58)</f>
        <v>#VALUE!</v>
      </c>
      <c r="T6" s="32" t="e">
        <f>+(R6-Q6)+1</f>
        <v>#VALUE!</v>
      </c>
      <c r="U6" s="91" t="s">
        <v>43</v>
      </c>
      <c r="V6" s="91" t="s">
        <v>43</v>
      </c>
      <c r="W6" s="32" t="e">
        <f>NETWORKDAYS(U6,V6,[1]Holidays!$B$4:B135)</f>
        <v>#VALUE!</v>
      </c>
      <c r="X6" s="32" t="e">
        <f>+(V6-U6)+1</f>
        <v>#VALUE!</v>
      </c>
      <c r="Y6" s="194" t="e">
        <f>+O6+S6+W6</f>
        <v>#VALUE!</v>
      </c>
      <c r="Z6" s="194" t="e">
        <f>+T6+P6+X6</f>
        <v>#VALUE!</v>
      </c>
      <c r="AA6" s="189"/>
      <c r="AB6" s="32"/>
      <c r="AC6" s="32"/>
      <c r="AD6" s="32"/>
      <c r="AE6" s="189"/>
      <c r="AF6" s="91" t="s">
        <v>43</v>
      </c>
      <c r="AG6" s="91" t="e">
        <f>+AF6+10</f>
        <v>#VALUE!</v>
      </c>
      <c r="AH6" s="32"/>
      <c r="AI6" s="91"/>
      <c r="AJ6" s="32" t="e">
        <f>NETWORKDAYS(AF6,AI6,[1]Holidays!$B$4:B50)</f>
        <v>#VALUE!</v>
      </c>
      <c r="AK6" s="32" t="e">
        <f>+(AI6-AF6)+1</f>
        <v>#VALUE!</v>
      </c>
      <c r="AL6" s="195"/>
      <c r="AM6" s="189"/>
      <c r="AN6" s="91" t="s">
        <v>43</v>
      </c>
      <c r="AO6" s="32"/>
      <c r="AP6" s="91"/>
      <c r="AQ6" s="32" t="e">
        <f>+(AP6-AN6)+1</f>
        <v>#VALUE!</v>
      </c>
      <c r="AR6" s="32" t="e">
        <f>NETWORKDAYS(AN6,AP6,[1]Holidays!$B$4:B53)</f>
        <v>#VALUE!</v>
      </c>
      <c r="AS6" s="189"/>
      <c r="AT6" s="189"/>
      <c r="AU6" s="32"/>
      <c r="AV6" s="10"/>
      <c r="AW6" s="19"/>
      <c r="AX6" s="32">
        <f>SUM(BJ6:BP6)</f>
        <v>0</v>
      </c>
      <c r="AY6" s="10">
        <f>SUM(BB6:BH6)</f>
        <v>0</v>
      </c>
      <c r="AZ6" s="10">
        <f>+AY6+AX6</f>
        <v>0</v>
      </c>
      <c r="BA6" s="19"/>
      <c r="BB6" s="10"/>
      <c r="BC6" s="10"/>
      <c r="BD6" s="10"/>
      <c r="BE6" s="10"/>
      <c r="BF6" s="10"/>
      <c r="BG6" s="10"/>
      <c r="BH6" s="10"/>
      <c r="BI6" s="19"/>
      <c r="BJ6" s="10"/>
      <c r="BK6" s="10"/>
      <c r="BL6" s="10"/>
      <c r="BM6" s="10"/>
      <c r="BN6" s="10"/>
      <c r="BO6" s="10"/>
      <c r="BP6" s="10"/>
      <c r="BQ6" s="19"/>
      <c r="BR6" s="196"/>
      <c r="BS6" s="82">
        <f>+AL6</f>
        <v>0</v>
      </c>
      <c r="BT6" s="197">
        <f>48*AX6</f>
        <v>0</v>
      </c>
      <c r="BU6" s="198">
        <f>+BS6-BT6</f>
        <v>0</v>
      </c>
      <c r="BV6" s="199"/>
      <c r="BW6" s="200"/>
      <c r="BX6" s="200"/>
      <c r="BY6" s="201"/>
      <c r="BZ6" s="189"/>
    </row>
    <row r="7" spans="1:78" ht="28.8" x14ac:dyDescent="0.3">
      <c r="A7" s="189" t="s">
        <v>301</v>
      </c>
      <c r="B7" s="189">
        <v>1</v>
      </c>
      <c r="C7" s="190">
        <v>44502</v>
      </c>
      <c r="D7" s="91">
        <f>WORKDAY(C7,19,[1]Holidays!$B$4:B77)</f>
        <v>44531</v>
      </c>
      <c r="E7" s="190">
        <v>44544</v>
      </c>
      <c r="F7" s="191" t="s">
        <v>33</v>
      </c>
      <c r="G7" s="10" t="s">
        <v>10</v>
      </c>
      <c r="H7" s="191" t="s">
        <v>10</v>
      </c>
      <c r="I7" s="32">
        <f t="shared" ref="I7:I30" si="3">+(E7-C7)+1</f>
        <v>43</v>
      </c>
      <c r="J7" s="192">
        <f>NETWORKDAYS(C7,E7,[1]Holidays!$B$4:B62)</f>
        <v>29</v>
      </c>
      <c r="K7" s="193">
        <f t="shared" si="2"/>
        <v>20</v>
      </c>
      <c r="L7" s="193">
        <f t="shared" ref="L7:L23" si="4">+J7-Y7</f>
        <v>14</v>
      </c>
      <c r="M7" s="91">
        <v>44510</v>
      </c>
      <c r="N7" s="91">
        <v>44532</v>
      </c>
      <c r="O7" s="32">
        <f>NETWORKDAYS(M7,N7,[1]Holidays!$B$4:B57)</f>
        <v>15</v>
      </c>
      <c r="P7" s="32">
        <f t="shared" ref="P7" si="5">+(N7-M7)+1</f>
        <v>23</v>
      </c>
      <c r="Q7" s="91"/>
      <c r="R7" s="91"/>
      <c r="S7" s="32"/>
      <c r="T7" s="32"/>
      <c r="U7" s="91"/>
      <c r="V7" s="91"/>
      <c r="W7" s="32"/>
      <c r="X7" s="32"/>
      <c r="Y7" s="194">
        <f t="shared" ref="Y7:Y10" si="6">+O7+S7+W7</f>
        <v>15</v>
      </c>
      <c r="Z7" s="194">
        <f t="shared" ref="Z7:Z10" si="7">+T7+P7+X7</f>
        <v>23</v>
      </c>
      <c r="AA7" s="189" t="s">
        <v>83</v>
      </c>
      <c r="AB7" s="32" t="s">
        <v>12</v>
      </c>
      <c r="AC7" s="32" t="s">
        <v>118</v>
      </c>
      <c r="AD7" s="32" t="s">
        <v>12</v>
      </c>
      <c r="AE7" s="189" t="s">
        <v>11</v>
      </c>
      <c r="AF7" s="91" t="s">
        <v>43</v>
      </c>
      <c r="AG7" s="91"/>
      <c r="AH7" s="32" t="s">
        <v>12</v>
      </c>
      <c r="AI7" s="91" t="s">
        <v>12</v>
      </c>
      <c r="AJ7" s="32"/>
      <c r="AK7" s="32"/>
      <c r="AL7" s="195">
        <v>1180</v>
      </c>
      <c r="AM7" s="189" t="s">
        <v>11</v>
      </c>
      <c r="AN7" s="91" t="s">
        <v>43</v>
      </c>
      <c r="AO7" s="32" t="s">
        <v>12</v>
      </c>
      <c r="AP7" s="91"/>
      <c r="AQ7" s="32"/>
      <c r="AR7" s="32"/>
      <c r="AS7" s="233" t="s">
        <v>302</v>
      </c>
      <c r="AT7" s="189" t="s">
        <v>303</v>
      </c>
      <c r="AU7" s="32"/>
      <c r="AV7" s="10"/>
      <c r="AW7" s="19"/>
      <c r="AX7" s="32">
        <f t="shared" ref="AX7:AX29" si="8">SUM(BJ7:BP7)</f>
        <v>0</v>
      </c>
      <c r="AY7" s="10">
        <f t="shared" ref="AY7:AY29" si="9">SUM(BB7:BH7)</f>
        <v>0</v>
      </c>
      <c r="AZ7" s="10">
        <f t="shared" ref="AZ7:AZ29" si="10">+AY7+AX7</f>
        <v>0</v>
      </c>
      <c r="BA7" s="19"/>
      <c r="BB7" s="10"/>
      <c r="BC7" s="10"/>
      <c r="BD7" s="10"/>
      <c r="BE7" s="10"/>
      <c r="BF7" s="10"/>
      <c r="BG7" s="10"/>
      <c r="BH7" s="10"/>
      <c r="BI7" s="19"/>
      <c r="BJ7" s="10"/>
      <c r="BK7" s="10"/>
      <c r="BL7" s="10"/>
      <c r="BM7" s="10"/>
      <c r="BN7" s="10"/>
      <c r="BO7" s="10"/>
      <c r="BP7" s="10"/>
      <c r="BQ7" s="19"/>
      <c r="BR7" s="196" t="s">
        <v>20</v>
      </c>
      <c r="BS7" s="82">
        <f t="shared" ref="BS7:BS29" si="11">+AL7</f>
        <v>1180</v>
      </c>
      <c r="BT7" s="197">
        <v>1176</v>
      </c>
      <c r="BU7" s="198">
        <f t="shared" ref="BU7:BU29" si="12">+BS7-BT7</f>
        <v>4</v>
      </c>
      <c r="BV7" s="199" t="s">
        <v>20</v>
      </c>
      <c r="BW7" s="200">
        <v>44558</v>
      </c>
      <c r="BX7" s="200">
        <v>44559</v>
      </c>
      <c r="BY7" s="201"/>
      <c r="BZ7" s="189"/>
    </row>
    <row r="8" spans="1:78" ht="16.5" customHeight="1" x14ac:dyDescent="0.3">
      <c r="A8" s="189" t="s">
        <v>304</v>
      </c>
      <c r="B8" s="189">
        <v>1</v>
      </c>
      <c r="C8" s="190">
        <v>44559</v>
      </c>
      <c r="D8" s="91">
        <f>WORKDAY(C8,19,[1]Holidays!$B$4:B78)</f>
        <v>44588</v>
      </c>
      <c r="E8" s="190">
        <v>44567</v>
      </c>
      <c r="F8" s="191" t="s">
        <v>32</v>
      </c>
      <c r="G8" s="10" t="s">
        <v>10</v>
      </c>
      <c r="H8" s="191" t="s">
        <v>305</v>
      </c>
      <c r="I8" s="32">
        <f t="shared" si="3"/>
        <v>9</v>
      </c>
      <c r="J8" s="192">
        <f>NETWORKDAYS(C8,E8,[1]Holidays!$B$4:B63)</f>
        <v>6</v>
      </c>
      <c r="K8" s="193">
        <f t="shared" si="2"/>
        <v>9</v>
      </c>
      <c r="L8" s="193">
        <f t="shared" si="4"/>
        <v>6</v>
      </c>
      <c r="M8" s="91"/>
      <c r="N8" s="91"/>
      <c r="O8" s="32"/>
      <c r="P8" s="32"/>
      <c r="Q8" s="91"/>
      <c r="R8" s="91"/>
      <c r="S8" s="32"/>
      <c r="T8" s="32"/>
      <c r="U8" s="91"/>
      <c r="V8" s="91"/>
      <c r="W8" s="32"/>
      <c r="X8" s="32"/>
      <c r="Y8" s="194">
        <f t="shared" si="6"/>
        <v>0</v>
      </c>
      <c r="Z8" s="194">
        <f t="shared" si="7"/>
        <v>0</v>
      </c>
      <c r="AA8" s="189" t="s">
        <v>2</v>
      </c>
      <c r="AB8" s="32" t="s">
        <v>13</v>
      </c>
      <c r="AC8" s="32" t="s">
        <v>12</v>
      </c>
      <c r="AD8" s="32" t="s">
        <v>12</v>
      </c>
      <c r="AE8" s="189" t="s">
        <v>11</v>
      </c>
      <c r="AF8" s="91" t="s">
        <v>43</v>
      </c>
      <c r="AG8" s="91"/>
      <c r="AH8" s="32" t="s">
        <v>12</v>
      </c>
      <c r="AI8" s="91" t="s">
        <v>12</v>
      </c>
      <c r="AJ8" s="32"/>
      <c r="AK8" s="32"/>
      <c r="AL8" s="195" t="s">
        <v>12</v>
      </c>
      <c r="AM8" s="189" t="s">
        <v>11</v>
      </c>
      <c r="AN8" s="91" t="s">
        <v>43</v>
      </c>
      <c r="AO8" s="32" t="s">
        <v>12</v>
      </c>
      <c r="AP8" s="91" t="s">
        <v>12</v>
      </c>
      <c r="AQ8" s="32"/>
      <c r="AR8" s="32"/>
      <c r="AS8" s="233" t="s">
        <v>306</v>
      </c>
      <c r="AT8" s="189" t="s">
        <v>384</v>
      </c>
      <c r="AU8" s="32"/>
      <c r="AV8" s="10"/>
      <c r="AW8" s="19"/>
      <c r="AX8" s="32">
        <f t="shared" si="8"/>
        <v>0</v>
      </c>
      <c r="AY8" s="10">
        <f t="shared" si="9"/>
        <v>0</v>
      </c>
      <c r="AZ8" s="10">
        <f t="shared" si="10"/>
        <v>0</v>
      </c>
      <c r="BA8" s="19"/>
      <c r="BB8" s="10"/>
      <c r="BC8" s="10"/>
      <c r="BD8" s="10"/>
      <c r="BE8" s="10"/>
      <c r="BF8" s="10"/>
      <c r="BG8" s="10"/>
      <c r="BH8" s="10"/>
      <c r="BI8" s="19"/>
      <c r="BJ8" s="10"/>
      <c r="BK8" s="10"/>
      <c r="BL8" s="10"/>
      <c r="BM8" s="10"/>
      <c r="BN8" s="10"/>
      <c r="BO8" s="10"/>
      <c r="BP8" s="10"/>
      <c r="BQ8" s="19"/>
      <c r="BR8" s="196" t="s">
        <v>21</v>
      </c>
      <c r="BS8" s="82" t="str">
        <f t="shared" si="11"/>
        <v>N/A</v>
      </c>
      <c r="BT8" s="197">
        <f t="shared" ref="BT8:BT29" si="13">48*AX8</f>
        <v>0</v>
      </c>
      <c r="BU8" s="198" t="e">
        <f t="shared" si="12"/>
        <v>#VALUE!</v>
      </c>
      <c r="BV8" s="199"/>
      <c r="BW8" s="200"/>
      <c r="BX8" s="200"/>
      <c r="BY8" s="201"/>
      <c r="BZ8" s="189"/>
    </row>
    <row r="9" spans="1:78" ht="16.5" customHeight="1" x14ac:dyDescent="0.3">
      <c r="A9" s="189" t="s">
        <v>307</v>
      </c>
      <c r="B9" s="189">
        <v>1</v>
      </c>
      <c r="C9" s="190">
        <v>44559</v>
      </c>
      <c r="D9" s="91">
        <f>WORKDAY(C9,19,[1]Holidays!$B$4:B79)</f>
        <v>44588</v>
      </c>
      <c r="E9" s="190">
        <v>44567</v>
      </c>
      <c r="F9" s="191" t="s">
        <v>32</v>
      </c>
      <c r="G9" s="10" t="s">
        <v>10</v>
      </c>
      <c r="H9" s="191" t="s">
        <v>305</v>
      </c>
      <c r="I9" s="32">
        <f t="shared" si="3"/>
        <v>9</v>
      </c>
      <c r="J9" s="192">
        <f>NETWORKDAYS(C9,E9,[1]Holidays!$B$4:B64)</f>
        <v>6</v>
      </c>
      <c r="K9" s="193">
        <f t="shared" si="2"/>
        <v>9</v>
      </c>
      <c r="L9" s="193">
        <f t="shared" si="4"/>
        <v>6</v>
      </c>
      <c r="M9" s="91"/>
      <c r="N9" s="91"/>
      <c r="O9" s="32"/>
      <c r="P9" s="32"/>
      <c r="Q9" s="91"/>
      <c r="R9" s="91"/>
      <c r="S9" s="32"/>
      <c r="T9" s="32"/>
      <c r="U9" s="91"/>
      <c r="V9" s="91"/>
      <c r="W9" s="32"/>
      <c r="X9" s="32"/>
      <c r="Y9" s="194">
        <f t="shared" si="6"/>
        <v>0</v>
      </c>
      <c r="Z9" s="194">
        <f t="shared" si="7"/>
        <v>0</v>
      </c>
      <c r="AA9" s="189" t="s">
        <v>2</v>
      </c>
      <c r="AB9" s="32" t="s">
        <v>13</v>
      </c>
      <c r="AC9" s="32" t="s">
        <v>12</v>
      </c>
      <c r="AD9" s="32" t="s">
        <v>12</v>
      </c>
      <c r="AE9" s="189" t="s">
        <v>11</v>
      </c>
      <c r="AF9" s="91" t="s">
        <v>43</v>
      </c>
      <c r="AG9" s="91"/>
      <c r="AH9" s="32" t="s">
        <v>12</v>
      </c>
      <c r="AI9" s="91" t="s">
        <v>12</v>
      </c>
      <c r="AJ9" s="32"/>
      <c r="AK9" s="32"/>
      <c r="AL9" s="195" t="s">
        <v>12</v>
      </c>
      <c r="AM9" s="189" t="s">
        <v>11</v>
      </c>
      <c r="AN9" s="91" t="s">
        <v>43</v>
      </c>
      <c r="AO9" s="32" t="s">
        <v>12</v>
      </c>
      <c r="AP9" s="91" t="s">
        <v>12</v>
      </c>
      <c r="AQ9" s="32"/>
      <c r="AR9" s="32"/>
      <c r="AS9" s="233" t="s">
        <v>308</v>
      </c>
      <c r="AT9" s="189" t="s">
        <v>383</v>
      </c>
      <c r="AU9" s="32"/>
      <c r="AV9" s="10"/>
      <c r="AW9" s="19"/>
      <c r="AX9" s="32">
        <f t="shared" si="8"/>
        <v>0</v>
      </c>
      <c r="AY9" s="10">
        <f t="shared" si="9"/>
        <v>0</v>
      </c>
      <c r="AZ9" s="10">
        <f t="shared" si="10"/>
        <v>0</v>
      </c>
      <c r="BA9" s="19"/>
      <c r="BB9" s="10"/>
      <c r="BC9" s="10"/>
      <c r="BD9" s="10"/>
      <c r="BE9" s="10"/>
      <c r="BF9" s="10"/>
      <c r="BG9" s="10"/>
      <c r="BH9" s="10"/>
      <c r="BI9" s="19"/>
      <c r="BJ9" s="10"/>
      <c r="BK9" s="10"/>
      <c r="BL9" s="10"/>
      <c r="BM9" s="10"/>
      <c r="BN9" s="10"/>
      <c r="BO9" s="10"/>
      <c r="BP9" s="10"/>
      <c r="BQ9" s="19"/>
      <c r="BR9" s="196" t="s">
        <v>21</v>
      </c>
      <c r="BS9" s="82" t="str">
        <f t="shared" si="11"/>
        <v>N/A</v>
      </c>
      <c r="BT9" s="197">
        <f t="shared" si="13"/>
        <v>0</v>
      </c>
      <c r="BU9" s="198" t="e">
        <f t="shared" si="12"/>
        <v>#VALUE!</v>
      </c>
      <c r="BV9" s="199"/>
      <c r="BW9" s="200"/>
      <c r="BX9" s="200"/>
      <c r="BY9" s="201"/>
      <c r="BZ9" s="189"/>
    </row>
    <row r="10" spans="1:78" ht="35.4" customHeight="1" x14ac:dyDescent="0.3">
      <c r="A10" s="189" t="s">
        <v>309</v>
      </c>
      <c r="B10" s="189">
        <v>2</v>
      </c>
      <c r="C10" s="190">
        <v>44572</v>
      </c>
      <c r="D10" s="91">
        <f>WORKDAY(C10,19,[1]Holidays!$B$4:B80)</f>
        <v>44600</v>
      </c>
      <c r="E10" s="190">
        <v>44572</v>
      </c>
      <c r="F10" s="191" t="s">
        <v>32</v>
      </c>
      <c r="G10" s="10" t="s">
        <v>10</v>
      </c>
      <c r="H10" s="191" t="s">
        <v>305</v>
      </c>
      <c r="I10" s="32">
        <f t="shared" si="3"/>
        <v>1</v>
      </c>
      <c r="J10" s="192">
        <f>NETWORKDAYS(C10,E10,[1]Holidays!$B$4:B65)</f>
        <v>1</v>
      </c>
      <c r="K10" s="193">
        <f t="shared" si="2"/>
        <v>1</v>
      </c>
      <c r="L10" s="193">
        <f t="shared" si="4"/>
        <v>1</v>
      </c>
      <c r="M10" s="91"/>
      <c r="N10" s="91"/>
      <c r="O10" s="32"/>
      <c r="P10" s="32"/>
      <c r="Q10" s="91"/>
      <c r="R10" s="91"/>
      <c r="S10" s="32"/>
      <c r="T10" s="32"/>
      <c r="U10" s="91"/>
      <c r="V10" s="91"/>
      <c r="W10" s="32"/>
      <c r="X10" s="32"/>
      <c r="Y10" s="194">
        <f t="shared" si="6"/>
        <v>0</v>
      </c>
      <c r="Z10" s="194">
        <f t="shared" si="7"/>
        <v>0</v>
      </c>
      <c r="AA10" s="189" t="s">
        <v>2</v>
      </c>
      <c r="AB10" s="32" t="s">
        <v>15</v>
      </c>
      <c r="AC10" s="32" t="s">
        <v>15</v>
      </c>
      <c r="AD10" s="32" t="s">
        <v>15</v>
      </c>
      <c r="AE10" s="189" t="s">
        <v>11</v>
      </c>
      <c r="AF10" s="91" t="s">
        <v>43</v>
      </c>
      <c r="AG10" s="91"/>
      <c r="AH10" s="32" t="s">
        <v>12</v>
      </c>
      <c r="AI10" s="91" t="s">
        <v>12</v>
      </c>
      <c r="AJ10" s="32"/>
      <c r="AK10" s="32"/>
      <c r="AL10" s="195" t="s">
        <v>12</v>
      </c>
      <c r="AM10" s="189" t="s">
        <v>11</v>
      </c>
      <c r="AN10" s="91" t="s">
        <v>43</v>
      </c>
      <c r="AO10" s="32" t="s">
        <v>12</v>
      </c>
      <c r="AP10" s="91" t="s">
        <v>12</v>
      </c>
      <c r="AQ10" s="32"/>
      <c r="AR10" s="32"/>
      <c r="AS10" s="233" t="s">
        <v>310</v>
      </c>
      <c r="AT10" s="189" t="s">
        <v>382</v>
      </c>
      <c r="AU10" s="32"/>
      <c r="AV10" s="10"/>
      <c r="AW10" s="19"/>
      <c r="AX10" s="32">
        <f t="shared" si="8"/>
        <v>0</v>
      </c>
      <c r="AY10" s="10">
        <f t="shared" si="9"/>
        <v>0</v>
      </c>
      <c r="AZ10" s="10">
        <f t="shared" si="10"/>
        <v>0</v>
      </c>
      <c r="BA10" s="19"/>
      <c r="BB10" s="10"/>
      <c r="BC10" s="10"/>
      <c r="BD10" s="10"/>
      <c r="BE10" s="10"/>
      <c r="BF10" s="10"/>
      <c r="BG10" s="10"/>
      <c r="BH10" s="10"/>
      <c r="BI10" s="19"/>
      <c r="BJ10" s="10"/>
      <c r="BK10" s="10"/>
      <c r="BL10" s="10"/>
      <c r="BM10" s="10"/>
      <c r="BN10" s="10"/>
      <c r="BO10" s="10"/>
      <c r="BP10" s="10"/>
      <c r="BQ10" s="19"/>
      <c r="BR10" s="196" t="s">
        <v>21</v>
      </c>
      <c r="BS10" s="82" t="str">
        <f t="shared" si="11"/>
        <v>N/A</v>
      </c>
      <c r="BT10" s="197">
        <f t="shared" si="13"/>
        <v>0</v>
      </c>
      <c r="BU10" s="198" t="e">
        <f t="shared" si="12"/>
        <v>#VALUE!</v>
      </c>
      <c r="BV10" s="199"/>
      <c r="BW10" s="200"/>
      <c r="BX10" s="200"/>
      <c r="BY10" s="201"/>
      <c r="BZ10" s="189"/>
    </row>
    <row r="11" spans="1:78" ht="31.8" customHeight="1" x14ac:dyDescent="0.3">
      <c r="A11" s="189" t="s">
        <v>311</v>
      </c>
      <c r="B11" s="189">
        <v>2</v>
      </c>
      <c r="C11" s="190">
        <v>44582</v>
      </c>
      <c r="D11" s="91">
        <f>WORKDAY(C11,19,[1]Holidays!$B$4:B81)</f>
        <v>44609</v>
      </c>
      <c r="E11" s="190">
        <v>44588</v>
      </c>
      <c r="F11" s="191" t="s">
        <v>32</v>
      </c>
      <c r="G11" s="10" t="s">
        <v>10</v>
      </c>
      <c r="H11" s="191" t="s">
        <v>305</v>
      </c>
      <c r="I11" s="32">
        <f t="shared" si="3"/>
        <v>7</v>
      </c>
      <c r="J11" s="192">
        <f>NETWORKDAYS(C11,E11,[1]Holidays!$B$4:B66)</f>
        <v>5</v>
      </c>
      <c r="K11" s="193">
        <f t="shared" si="2"/>
        <v>7</v>
      </c>
      <c r="L11" s="193">
        <f t="shared" si="4"/>
        <v>5</v>
      </c>
      <c r="M11" s="91"/>
      <c r="N11" s="91"/>
      <c r="O11" s="32"/>
      <c r="P11" s="32"/>
      <c r="Q11" s="91"/>
      <c r="R11" s="91"/>
      <c r="S11" s="32"/>
      <c r="T11" s="32"/>
      <c r="U11" s="91"/>
      <c r="V11" s="91"/>
      <c r="W11" s="32"/>
      <c r="X11" s="32"/>
      <c r="Y11" s="194"/>
      <c r="Z11" s="194"/>
      <c r="AA11" s="189" t="s">
        <v>2</v>
      </c>
      <c r="AB11" s="32" t="s">
        <v>13</v>
      </c>
      <c r="AC11" s="32" t="s">
        <v>12</v>
      </c>
      <c r="AD11" s="32" t="s">
        <v>12</v>
      </c>
      <c r="AE11" s="189" t="s">
        <v>11</v>
      </c>
      <c r="AF11" s="91" t="s">
        <v>43</v>
      </c>
      <c r="AG11" s="91"/>
      <c r="AH11" s="32" t="s">
        <v>12</v>
      </c>
      <c r="AI11" s="91" t="s">
        <v>12</v>
      </c>
      <c r="AJ11" s="32"/>
      <c r="AK11" s="32"/>
      <c r="AL11" s="195">
        <v>0</v>
      </c>
      <c r="AM11" s="189" t="s">
        <v>10</v>
      </c>
      <c r="AN11" s="91" t="s">
        <v>43</v>
      </c>
      <c r="AO11" s="32" t="s">
        <v>12</v>
      </c>
      <c r="AP11" s="91" t="s">
        <v>12</v>
      </c>
      <c r="AQ11" s="32"/>
      <c r="AR11" s="32"/>
      <c r="AS11" s="233" t="s">
        <v>312</v>
      </c>
      <c r="AT11" s="189" t="s">
        <v>381</v>
      </c>
      <c r="AU11" s="32"/>
      <c r="AV11" s="10"/>
      <c r="AW11" s="19"/>
      <c r="AX11" s="32">
        <f t="shared" si="8"/>
        <v>0</v>
      </c>
      <c r="AY11" s="10">
        <f t="shared" si="9"/>
        <v>0</v>
      </c>
      <c r="AZ11" s="10">
        <f t="shared" si="10"/>
        <v>0</v>
      </c>
      <c r="BA11" s="19"/>
      <c r="BB11" s="10"/>
      <c r="BC11" s="10"/>
      <c r="BD11" s="10"/>
      <c r="BE11" s="10"/>
      <c r="BF11" s="10"/>
      <c r="BG11" s="10"/>
      <c r="BH11" s="10"/>
      <c r="BI11" s="19"/>
      <c r="BJ11" s="10"/>
      <c r="BK11" s="10"/>
      <c r="BL11" s="10"/>
      <c r="BM11" s="10"/>
      <c r="BN11" s="10"/>
      <c r="BO11" s="10"/>
      <c r="BP11" s="10"/>
      <c r="BQ11" s="19"/>
      <c r="BR11" s="196" t="s">
        <v>21</v>
      </c>
      <c r="BS11" s="82">
        <f t="shared" si="11"/>
        <v>0</v>
      </c>
      <c r="BT11" s="197">
        <f t="shared" si="13"/>
        <v>0</v>
      </c>
      <c r="BU11" s="198">
        <f t="shared" si="12"/>
        <v>0</v>
      </c>
      <c r="BV11" s="199"/>
      <c r="BW11" s="200"/>
      <c r="BX11" s="200"/>
      <c r="BY11" s="201"/>
      <c r="BZ11" s="189"/>
    </row>
    <row r="12" spans="1:78" s="213" customFormat="1" ht="67.2" customHeight="1" x14ac:dyDescent="0.3">
      <c r="A12" s="202" t="s">
        <v>313</v>
      </c>
      <c r="B12" s="202">
        <v>2</v>
      </c>
      <c r="C12" s="203">
        <v>44592</v>
      </c>
      <c r="D12" s="92">
        <f>WORKDAY(C12,19,[1]Holidays!$B$4:B82)</f>
        <v>44620</v>
      </c>
      <c r="E12" s="203">
        <v>44637</v>
      </c>
      <c r="F12" s="204" t="s">
        <v>33</v>
      </c>
      <c r="G12" s="205" t="s">
        <v>10</v>
      </c>
      <c r="H12" s="202" t="s">
        <v>314</v>
      </c>
      <c r="I12" s="193">
        <f t="shared" si="3"/>
        <v>46</v>
      </c>
      <c r="J12" s="192">
        <f>NETWORKDAYS(C12,E12,[1]Holidays!$B$4:B67)</f>
        <v>33</v>
      </c>
      <c r="K12" s="193">
        <f t="shared" si="2"/>
        <v>14</v>
      </c>
      <c r="L12" s="193">
        <f t="shared" si="4"/>
        <v>10</v>
      </c>
      <c r="M12" s="92">
        <v>44606</v>
      </c>
      <c r="N12" s="92">
        <v>44637</v>
      </c>
      <c r="O12" s="193">
        <f>NETWORKDAYS(M12,N12,[1]Holidays!$B$4:B62)</f>
        <v>23</v>
      </c>
      <c r="P12" s="193">
        <f t="shared" ref="P12:P16" si="14">+(N12-M12)+1</f>
        <v>32</v>
      </c>
      <c r="Q12" s="92"/>
      <c r="R12" s="92"/>
      <c r="S12" s="193"/>
      <c r="T12" s="193"/>
      <c r="U12" s="92"/>
      <c r="V12" s="92"/>
      <c r="W12" s="193"/>
      <c r="X12" s="193"/>
      <c r="Y12" s="192">
        <f t="shared" ref="Y12:Y23" si="15">+O12+S12+W12</f>
        <v>23</v>
      </c>
      <c r="Z12" s="192">
        <f t="shared" ref="Z12:Z23" si="16">+T12+P12+X12</f>
        <v>32</v>
      </c>
      <c r="AA12" s="202" t="s">
        <v>2</v>
      </c>
      <c r="AB12" s="193" t="s">
        <v>15</v>
      </c>
      <c r="AC12" s="193"/>
      <c r="AD12" s="193"/>
      <c r="AE12" s="202" t="s">
        <v>11</v>
      </c>
      <c r="AF12" s="92" t="s">
        <v>43</v>
      </c>
      <c r="AG12" s="92"/>
      <c r="AH12" s="193"/>
      <c r="AI12" s="92"/>
      <c r="AJ12" s="193"/>
      <c r="AK12" s="193"/>
      <c r="AL12" s="206">
        <v>25</v>
      </c>
      <c r="AM12" s="202" t="s">
        <v>11</v>
      </c>
      <c r="AN12" s="92" t="s">
        <v>43</v>
      </c>
      <c r="AO12" s="193"/>
      <c r="AP12" s="92"/>
      <c r="AQ12" s="193"/>
      <c r="AR12" s="193"/>
      <c r="AS12" s="234" t="s">
        <v>365</v>
      </c>
      <c r="AT12" s="202" t="s">
        <v>380</v>
      </c>
      <c r="AU12" s="193"/>
      <c r="AV12" s="205"/>
      <c r="AW12" s="207"/>
      <c r="AX12" s="193">
        <f t="shared" si="8"/>
        <v>0</v>
      </c>
      <c r="AY12" s="205">
        <f t="shared" si="9"/>
        <v>0</v>
      </c>
      <c r="AZ12" s="205">
        <f t="shared" si="10"/>
        <v>0</v>
      </c>
      <c r="BA12" s="207"/>
      <c r="BB12" s="205"/>
      <c r="BC12" s="205"/>
      <c r="BD12" s="205"/>
      <c r="BE12" s="205"/>
      <c r="BF12" s="205"/>
      <c r="BG12" s="205"/>
      <c r="BH12" s="205"/>
      <c r="BI12" s="207"/>
      <c r="BJ12" s="205"/>
      <c r="BK12" s="205"/>
      <c r="BL12" s="205"/>
      <c r="BM12" s="205"/>
      <c r="BN12" s="205"/>
      <c r="BO12" s="205"/>
      <c r="BP12" s="205"/>
      <c r="BQ12" s="207"/>
      <c r="BR12" s="208" t="s">
        <v>21</v>
      </c>
      <c r="BS12" s="209">
        <f t="shared" si="11"/>
        <v>25</v>
      </c>
      <c r="BT12" s="197">
        <f t="shared" si="13"/>
        <v>0</v>
      </c>
      <c r="BU12" s="210">
        <f t="shared" si="12"/>
        <v>25</v>
      </c>
      <c r="BV12" s="193"/>
      <c r="BW12" s="211"/>
      <c r="BX12" s="211"/>
      <c r="BY12" s="212"/>
      <c r="BZ12" s="202"/>
    </row>
    <row r="13" spans="1:78" ht="16.5" customHeight="1" x14ac:dyDescent="0.3">
      <c r="A13" s="189" t="s">
        <v>315</v>
      </c>
      <c r="B13" s="189">
        <v>2</v>
      </c>
      <c r="C13" s="190">
        <v>44591</v>
      </c>
      <c r="D13" s="91">
        <f>WORKDAY(C13,19,[1]Holidays!$B$4:B83)</f>
        <v>44617</v>
      </c>
      <c r="E13" s="190">
        <v>44607</v>
      </c>
      <c r="F13" s="191" t="s">
        <v>32</v>
      </c>
      <c r="G13" s="10" t="s">
        <v>10</v>
      </c>
      <c r="H13" s="191" t="s">
        <v>305</v>
      </c>
      <c r="I13" s="32">
        <f t="shared" si="3"/>
        <v>17</v>
      </c>
      <c r="J13" s="192">
        <f>NETWORKDAYS(C13,E13,[1]Holidays!$B$4:B68)</f>
        <v>12</v>
      </c>
      <c r="K13" s="193">
        <f t="shared" si="2"/>
        <v>17</v>
      </c>
      <c r="L13" s="193">
        <f t="shared" si="4"/>
        <v>12</v>
      </c>
      <c r="M13" s="91"/>
      <c r="N13" s="91"/>
      <c r="O13" s="32"/>
      <c r="P13" s="32"/>
      <c r="Q13" s="91"/>
      <c r="R13" s="91"/>
      <c r="S13" s="32"/>
      <c r="T13" s="32"/>
      <c r="U13" s="91"/>
      <c r="V13" s="91"/>
      <c r="W13" s="32"/>
      <c r="X13" s="32"/>
      <c r="Y13" s="194">
        <f t="shared" si="15"/>
        <v>0</v>
      </c>
      <c r="Z13" s="194">
        <f t="shared" si="16"/>
        <v>0</v>
      </c>
      <c r="AA13" s="189" t="s">
        <v>2</v>
      </c>
      <c r="AB13" s="32" t="s">
        <v>13</v>
      </c>
      <c r="AC13" s="32"/>
      <c r="AD13" s="32"/>
      <c r="AE13" s="189" t="s">
        <v>11</v>
      </c>
      <c r="AF13" s="91" t="s">
        <v>43</v>
      </c>
      <c r="AG13" s="91"/>
      <c r="AH13" s="32"/>
      <c r="AI13" s="91"/>
      <c r="AJ13" s="32"/>
      <c r="AK13" s="32"/>
      <c r="AL13" s="195">
        <v>0</v>
      </c>
      <c r="AM13" s="189" t="s">
        <v>11</v>
      </c>
      <c r="AN13" s="91" t="s">
        <v>43</v>
      </c>
      <c r="AO13" s="32"/>
      <c r="AP13" s="91"/>
      <c r="AQ13" s="32"/>
      <c r="AR13" s="32"/>
      <c r="AS13" s="233" t="s">
        <v>316</v>
      </c>
      <c r="AT13" s="214" t="s">
        <v>317</v>
      </c>
      <c r="AU13" s="32"/>
      <c r="AV13" s="10"/>
      <c r="AW13" s="19"/>
      <c r="AX13" s="32">
        <f t="shared" si="8"/>
        <v>0</v>
      </c>
      <c r="AY13" s="10">
        <f t="shared" si="9"/>
        <v>0</v>
      </c>
      <c r="AZ13" s="10">
        <f t="shared" si="10"/>
        <v>0</v>
      </c>
      <c r="BA13" s="19"/>
      <c r="BB13" s="10"/>
      <c r="BC13" s="10"/>
      <c r="BD13" s="10"/>
      <c r="BE13" s="10"/>
      <c r="BF13" s="10"/>
      <c r="BG13" s="10"/>
      <c r="BH13" s="10"/>
      <c r="BI13" s="19"/>
      <c r="BJ13" s="10"/>
      <c r="BK13" s="10"/>
      <c r="BL13" s="10"/>
      <c r="BM13" s="10"/>
      <c r="BN13" s="10"/>
      <c r="BO13" s="10"/>
      <c r="BP13" s="10"/>
      <c r="BQ13" s="19"/>
      <c r="BR13" s="196" t="s">
        <v>21</v>
      </c>
      <c r="BS13" s="82">
        <f t="shared" si="11"/>
        <v>0</v>
      </c>
      <c r="BT13" s="197">
        <f t="shared" si="13"/>
        <v>0</v>
      </c>
      <c r="BU13" s="198">
        <f t="shared" si="12"/>
        <v>0</v>
      </c>
      <c r="BV13" s="199"/>
      <c r="BW13" s="200"/>
      <c r="BX13" s="200"/>
      <c r="BY13" s="201"/>
      <c r="BZ13" s="189"/>
    </row>
    <row r="14" spans="1:78" ht="28.8" x14ac:dyDescent="0.3">
      <c r="A14" s="189" t="s">
        <v>318</v>
      </c>
      <c r="B14" s="189">
        <v>2</v>
      </c>
      <c r="C14" s="190">
        <v>44607</v>
      </c>
      <c r="D14" s="91">
        <f>WORKDAY(C14,19,[1]Holidays!$B$4:B84)</f>
        <v>44635</v>
      </c>
      <c r="E14" s="190">
        <v>44609</v>
      </c>
      <c r="F14" s="191" t="s">
        <v>33</v>
      </c>
      <c r="G14" s="10" t="s">
        <v>10</v>
      </c>
      <c r="H14" s="191" t="s">
        <v>10</v>
      </c>
      <c r="I14" s="32">
        <f t="shared" si="3"/>
        <v>3</v>
      </c>
      <c r="J14" s="192">
        <f>NETWORKDAYS(C14,E14,[1]Holidays!$B$4:B69)</f>
        <v>3</v>
      </c>
      <c r="K14" s="193">
        <f t="shared" si="2"/>
        <v>3</v>
      </c>
      <c r="L14" s="193">
        <f t="shared" si="4"/>
        <v>3</v>
      </c>
      <c r="M14" s="91"/>
      <c r="N14" s="91"/>
      <c r="O14" s="32"/>
      <c r="P14" s="32"/>
      <c r="Q14" s="91"/>
      <c r="R14" s="91"/>
      <c r="S14" s="32"/>
      <c r="T14" s="32"/>
      <c r="U14" s="91"/>
      <c r="V14" s="91"/>
      <c r="W14" s="32"/>
      <c r="X14" s="32"/>
      <c r="Y14" s="194">
        <f t="shared" si="15"/>
        <v>0</v>
      </c>
      <c r="Z14" s="194">
        <f t="shared" si="16"/>
        <v>0</v>
      </c>
      <c r="AA14" s="189" t="s">
        <v>1</v>
      </c>
      <c r="AB14" s="32" t="s">
        <v>12</v>
      </c>
      <c r="AC14" s="32" t="s">
        <v>12</v>
      </c>
      <c r="AD14" s="32" t="s">
        <v>12</v>
      </c>
      <c r="AE14" s="189" t="s">
        <v>10</v>
      </c>
      <c r="AF14" s="91">
        <v>44607</v>
      </c>
      <c r="AG14" s="91">
        <f>+AF14+10</f>
        <v>44617</v>
      </c>
      <c r="AH14" s="32" t="s">
        <v>10</v>
      </c>
      <c r="AI14" s="91">
        <v>44609</v>
      </c>
      <c r="AJ14" s="32">
        <f>NETWORKDAYS(AF14,AI14,[1]Holidays!$B$4:B58)</f>
        <v>3</v>
      </c>
      <c r="AK14" s="32">
        <f>+(AI14-AF14)+1</f>
        <v>3</v>
      </c>
      <c r="AL14" s="195">
        <v>250</v>
      </c>
      <c r="AM14" s="189" t="s">
        <v>10</v>
      </c>
      <c r="AN14" s="91">
        <v>44607</v>
      </c>
      <c r="AO14" s="32" t="s">
        <v>10</v>
      </c>
      <c r="AP14" s="91">
        <v>44609</v>
      </c>
      <c r="AQ14" s="32">
        <f>+(AP14-AN14)+1</f>
        <v>3</v>
      </c>
      <c r="AR14" s="32">
        <f>NETWORKDAYS(AN14,AP14,[1]Holidays!$B$4:B61)</f>
        <v>3</v>
      </c>
      <c r="AS14" s="233" t="s">
        <v>319</v>
      </c>
      <c r="AT14" s="189" t="s">
        <v>320</v>
      </c>
      <c r="AU14" s="32"/>
      <c r="AV14" s="10"/>
      <c r="AW14" s="19"/>
      <c r="AX14" s="32">
        <f t="shared" si="8"/>
        <v>0</v>
      </c>
      <c r="AY14" s="10">
        <f t="shared" si="9"/>
        <v>0</v>
      </c>
      <c r="AZ14" s="10">
        <f t="shared" si="10"/>
        <v>0</v>
      </c>
      <c r="BA14" s="19"/>
      <c r="BB14" s="10"/>
      <c r="BC14" s="10"/>
      <c r="BD14" s="10"/>
      <c r="BE14" s="10"/>
      <c r="BF14" s="10"/>
      <c r="BG14" s="10"/>
      <c r="BH14" s="10"/>
      <c r="BI14" s="19"/>
      <c r="BJ14" s="10"/>
      <c r="BK14" s="10"/>
      <c r="BL14" s="10"/>
      <c r="BM14" s="10"/>
      <c r="BN14" s="10"/>
      <c r="BO14" s="10"/>
      <c r="BP14" s="10"/>
      <c r="BQ14" s="19"/>
      <c r="BR14" s="196" t="s">
        <v>21</v>
      </c>
      <c r="BS14" s="82">
        <f t="shared" si="11"/>
        <v>250</v>
      </c>
      <c r="BT14" s="197">
        <f t="shared" si="13"/>
        <v>0</v>
      </c>
      <c r="BU14" s="198">
        <f t="shared" si="12"/>
        <v>250</v>
      </c>
      <c r="BV14" s="199"/>
      <c r="BW14" s="200"/>
      <c r="BX14" s="200"/>
      <c r="BY14" s="201"/>
      <c r="BZ14" s="189"/>
    </row>
    <row r="15" spans="1:78" ht="86.4" x14ac:dyDescent="0.3">
      <c r="A15" s="189" t="s">
        <v>321</v>
      </c>
      <c r="B15" s="189">
        <v>2</v>
      </c>
      <c r="C15" s="190">
        <v>44615</v>
      </c>
      <c r="D15" s="91">
        <f>WORKDAY(C15,19,[1]Holidays!$B$4:B85)</f>
        <v>44642</v>
      </c>
      <c r="E15" s="190">
        <v>44662</v>
      </c>
      <c r="F15" s="191" t="s">
        <v>33</v>
      </c>
      <c r="G15" s="10" t="s">
        <v>10</v>
      </c>
      <c r="H15" s="191" t="s">
        <v>10</v>
      </c>
      <c r="I15" s="32">
        <f t="shared" si="3"/>
        <v>48</v>
      </c>
      <c r="J15" s="192">
        <f>NETWORKDAYS(C15,E15,[1]Holidays!$B$4:B70)</f>
        <v>34</v>
      </c>
      <c r="K15" s="193">
        <f t="shared" si="2"/>
        <v>48</v>
      </c>
      <c r="L15" s="193">
        <f t="shared" si="4"/>
        <v>34</v>
      </c>
      <c r="M15" s="91"/>
      <c r="N15" s="91"/>
      <c r="O15" s="32"/>
      <c r="P15" s="32"/>
      <c r="Q15" s="91"/>
      <c r="R15" s="91"/>
      <c r="S15" s="32"/>
      <c r="T15" s="32"/>
      <c r="U15" s="91"/>
      <c r="V15" s="91"/>
      <c r="W15" s="32"/>
      <c r="X15" s="32"/>
      <c r="Y15" s="194">
        <f t="shared" si="15"/>
        <v>0</v>
      </c>
      <c r="Z15" s="194">
        <f t="shared" si="16"/>
        <v>0</v>
      </c>
      <c r="AA15" s="189" t="s">
        <v>83</v>
      </c>
      <c r="AB15" s="32" t="s">
        <v>12</v>
      </c>
      <c r="AC15" s="32" t="s">
        <v>13</v>
      </c>
      <c r="AD15" s="32"/>
      <c r="AE15" s="189" t="s">
        <v>11</v>
      </c>
      <c r="AF15" s="91" t="s">
        <v>43</v>
      </c>
      <c r="AG15" s="91"/>
      <c r="AH15" s="32"/>
      <c r="AI15" s="91"/>
      <c r="AJ15" s="32"/>
      <c r="AK15" s="32"/>
      <c r="AL15" s="195">
        <v>800</v>
      </c>
      <c r="AM15" s="189" t="s">
        <v>11</v>
      </c>
      <c r="AN15" s="91" t="s">
        <v>43</v>
      </c>
      <c r="AO15" s="32"/>
      <c r="AP15" s="91"/>
      <c r="AQ15" s="32"/>
      <c r="AR15" s="32"/>
      <c r="AS15" s="233" t="s">
        <v>322</v>
      </c>
      <c r="AT15" s="189" t="s">
        <v>323</v>
      </c>
      <c r="AU15" s="32" t="s">
        <v>84</v>
      </c>
      <c r="AV15" s="32"/>
      <c r="AW15" s="19"/>
      <c r="AX15" s="32">
        <f t="shared" si="8"/>
        <v>39.25</v>
      </c>
      <c r="AY15" s="10">
        <f t="shared" si="9"/>
        <v>0</v>
      </c>
      <c r="AZ15" s="10">
        <f t="shared" si="10"/>
        <v>39.25</v>
      </c>
      <c r="BA15" s="19"/>
      <c r="BB15" s="10"/>
      <c r="BC15" s="10"/>
      <c r="BD15" s="10"/>
      <c r="BE15" s="10"/>
      <c r="BF15" s="10"/>
      <c r="BG15" s="10"/>
      <c r="BH15" s="10"/>
      <c r="BI15" s="19"/>
      <c r="BJ15" s="10">
        <v>33</v>
      </c>
      <c r="BK15" s="10">
        <v>0.5</v>
      </c>
      <c r="BL15" s="10"/>
      <c r="BM15" s="10">
        <v>5</v>
      </c>
      <c r="BN15" s="10"/>
      <c r="BO15" s="10">
        <v>0.75</v>
      </c>
      <c r="BP15" s="10"/>
      <c r="BQ15" s="19"/>
      <c r="BR15" s="196" t="s">
        <v>20</v>
      </c>
      <c r="BS15" s="82">
        <f t="shared" si="11"/>
        <v>800</v>
      </c>
      <c r="BT15" s="197">
        <f t="shared" si="13"/>
        <v>1884</v>
      </c>
      <c r="BU15" s="198">
        <f t="shared" si="12"/>
        <v>-1084</v>
      </c>
      <c r="BV15" s="199" t="s">
        <v>20</v>
      </c>
      <c r="BW15" s="200">
        <v>44676</v>
      </c>
      <c r="BX15" s="200">
        <v>44679</v>
      </c>
      <c r="BY15" s="201"/>
      <c r="BZ15" s="189"/>
    </row>
    <row r="16" spans="1:78" ht="57.6" x14ac:dyDescent="0.3">
      <c r="A16" s="189" t="s">
        <v>324</v>
      </c>
      <c r="B16" s="189">
        <v>2</v>
      </c>
      <c r="C16" s="190">
        <v>44622</v>
      </c>
      <c r="D16" s="91">
        <f>WORKDAY(C16,19,[1]Holidays!$B$4:B86)</f>
        <v>44649</v>
      </c>
      <c r="E16" s="190">
        <v>44664</v>
      </c>
      <c r="F16" s="191" t="s">
        <v>32</v>
      </c>
      <c r="G16" s="10" t="s">
        <v>10</v>
      </c>
      <c r="H16" s="189" t="s">
        <v>314</v>
      </c>
      <c r="I16" s="32">
        <f t="shared" si="3"/>
        <v>43</v>
      </c>
      <c r="J16" s="192">
        <f>NETWORKDAYS(C16,E16,[1]Holidays!$B$4:B71)</f>
        <v>31</v>
      </c>
      <c r="K16" s="193">
        <f t="shared" si="2"/>
        <v>5</v>
      </c>
      <c r="L16" s="193">
        <f t="shared" si="4"/>
        <v>3</v>
      </c>
      <c r="M16" s="91">
        <v>44627</v>
      </c>
      <c r="N16" s="91">
        <v>44664</v>
      </c>
      <c r="O16" s="32">
        <f>NETWORKDAYS(M16,N16,[1]Holidays!$B$4:B66)</f>
        <v>28</v>
      </c>
      <c r="P16" s="32">
        <f t="shared" si="14"/>
        <v>38</v>
      </c>
      <c r="Q16" s="91"/>
      <c r="R16" s="91"/>
      <c r="S16" s="32"/>
      <c r="T16" s="32"/>
      <c r="U16" s="91"/>
      <c r="V16" s="91"/>
      <c r="W16" s="32"/>
      <c r="X16" s="32"/>
      <c r="Y16" s="194">
        <f t="shared" si="15"/>
        <v>28</v>
      </c>
      <c r="Z16" s="194">
        <f t="shared" si="16"/>
        <v>38</v>
      </c>
      <c r="AA16" s="189" t="s">
        <v>2</v>
      </c>
      <c r="AB16" s="32" t="s">
        <v>15</v>
      </c>
      <c r="AC16" s="32"/>
      <c r="AD16" s="32"/>
      <c r="AE16" s="189" t="s">
        <v>10</v>
      </c>
      <c r="AF16" s="91">
        <v>44622</v>
      </c>
      <c r="AG16" s="91">
        <f>+AF16+10</f>
        <v>44632</v>
      </c>
      <c r="AH16" s="32" t="s">
        <v>12</v>
      </c>
      <c r="AI16" s="91" t="s">
        <v>325</v>
      </c>
      <c r="AJ16" s="32"/>
      <c r="AK16" s="32"/>
      <c r="AL16" s="195">
        <v>25</v>
      </c>
      <c r="AM16" s="189" t="s">
        <v>10</v>
      </c>
      <c r="AN16" s="91">
        <v>44622</v>
      </c>
      <c r="AO16" s="32" t="s">
        <v>11</v>
      </c>
      <c r="AP16" s="91">
        <v>44627</v>
      </c>
      <c r="AQ16" s="32">
        <f>+(AP16-AN16)+1</f>
        <v>6</v>
      </c>
      <c r="AR16" s="32">
        <f>NETWORKDAYS(AN16,AP16,[1]Holidays!$B$4:B63)</f>
        <v>4</v>
      </c>
      <c r="AS16" s="233" t="s">
        <v>326</v>
      </c>
      <c r="AT16" s="189" t="s">
        <v>379</v>
      </c>
      <c r="AU16" s="32"/>
      <c r="AV16" s="10"/>
      <c r="AW16" s="19"/>
      <c r="AX16" s="32">
        <f t="shared" si="8"/>
        <v>0</v>
      </c>
      <c r="AY16" s="10">
        <f t="shared" si="9"/>
        <v>0</v>
      </c>
      <c r="AZ16" s="10">
        <f t="shared" si="10"/>
        <v>0</v>
      </c>
      <c r="BA16" s="19"/>
      <c r="BB16" s="10"/>
      <c r="BC16" s="10"/>
      <c r="BD16" s="10"/>
      <c r="BE16" s="10"/>
      <c r="BF16" s="10"/>
      <c r="BG16" s="10"/>
      <c r="BH16" s="10"/>
      <c r="BI16" s="19"/>
      <c r="BJ16" s="10"/>
      <c r="BK16" s="10"/>
      <c r="BL16" s="10"/>
      <c r="BM16" s="10"/>
      <c r="BN16" s="10"/>
      <c r="BO16" s="10"/>
      <c r="BP16" s="10"/>
      <c r="BQ16" s="19"/>
      <c r="BR16" s="196" t="s">
        <v>20</v>
      </c>
      <c r="BS16" s="82">
        <f t="shared" si="11"/>
        <v>25</v>
      </c>
      <c r="BT16" s="197">
        <f t="shared" si="13"/>
        <v>0</v>
      </c>
      <c r="BU16" s="198">
        <f t="shared" si="12"/>
        <v>25</v>
      </c>
      <c r="BV16" s="199"/>
      <c r="BW16" s="200"/>
      <c r="BX16" s="200"/>
      <c r="BY16" s="201"/>
      <c r="BZ16" s="189"/>
    </row>
    <row r="17" spans="1:78" ht="57.6" x14ac:dyDescent="0.3">
      <c r="A17" s="189" t="s">
        <v>327</v>
      </c>
      <c r="B17" s="189">
        <v>2</v>
      </c>
      <c r="C17" s="190">
        <v>44623</v>
      </c>
      <c r="D17" s="91">
        <f>WORKDAY(C17,19,[1]Holidays!$B$4:B87)</f>
        <v>44650</v>
      </c>
      <c r="E17" s="190">
        <v>44624</v>
      </c>
      <c r="F17" s="191" t="s">
        <v>32</v>
      </c>
      <c r="G17" s="10" t="s">
        <v>10</v>
      </c>
      <c r="H17" s="191" t="s">
        <v>305</v>
      </c>
      <c r="I17" s="32">
        <f t="shared" si="3"/>
        <v>2</v>
      </c>
      <c r="J17" s="192">
        <f>NETWORKDAYS(C17,E17,[1]Holidays!$B$4:B72)</f>
        <v>2</v>
      </c>
      <c r="K17" s="193">
        <f t="shared" si="2"/>
        <v>2</v>
      </c>
      <c r="L17" s="193">
        <f t="shared" si="4"/>
        <v>2</v>
      </c>
      <c r="M17" s="91"/>
      <c r="N17" s="91"/>
      <c r="O17" s="32"/>
      <c r="P17" s="32"/>
      <c r="Q17" s="91"/>
      <c r="R17" s="91"/>
      <c r="S17" s="32"/>
      <c r="T17" s="32"/>
      <c r="U17" s="91"/>
      <c r="V17" s="91"/>
      <c r="W17" s="32"/>
      <c r="X17" s="32"/>
      <c r="Y17" s="194">
        <f t="shared" si="15"/>
        <v>0</v>
      </c>
      <c r="Z17" s="194">
        <f t="shared" si="16"/>
        <v>0</v>
      </c>
      <c r="AA17" s="189" t="s">
        <v>2</v>
      </c>
      <c r="AB17" s="32" t="s">
        <v>13</v>
      </c>
      <c r="AC17" s="32"/>
      <c r="AD17" s="32"/>
      <c r="AE17" s="189" t="s">
        <v>11</v>
      </c>
      <c r="AF17" s="91" t="s">
        <v>43</v>
      </c>
      <c r="AG17" s="91"/>
      <c r="AH17" s="32"/>
      <c r="AI17" s="91"/>
      <c r="AJ17" s="32"/>
      <c r="AK17" s="32"/>
      <c r="AL17" s="195"/>
      <c r="AM17" s="189" t="s">
        <v>11</v>
      </c>
      <c r="AN17" s="91" t="s">
        <v>43</v>
      </c>
      <c r="AO17" s="32"/>
      <c r="AP17" s="91"/>
      <c r="AQ17" s="32"/>
      <c r="AR17" s="32"/>
      <c r="AS17" s="233" t="s">
        <v>328</v>
      </c>
      <c r="AT17" s="189" t="s">
        <v>378</v>
      </c>
      <c r="AU17" s="32"/>
      <c r="AV17" s="10"/>
      <c r="AW17" s="19"/>
      <c r="AX17" s="32">
        <f t="shared" si="8"/>
        <v>0</v>
      </c>
      <c r="AY17" s="10">
        <f t="shared" si="9"/>
        <v>0</v>
      </c>
      <c r="AZ17" s="10">
        <f t="shared" si="10"/>
        <v>0</v>
      </c>
      <c r="BA17" s="19"/>
      <c r="BB17" s="10"/>
      <c r="BC17" s="10"/>
      <c r="BD17" s="10"/>
      <c r="BE17" s="10"/>
      <c r="BF17" s="10"/>
      <c r="BG17" s="10"/>
      <c r="BH17" s="10"/>
      <c r="BI17" s="19"/>
      <c r="BJ17" s="10"/>
      <c r="BK17" s="10"/>
      <c r="BL17" s="10"/>
      <c r="BM17" s="10"/>
      <c r="BN17" s="10"/>
      <c r="BO17" s="10"/>
      <c r="BP17" s="10"/>
      <c r="BQ17" s="19"/>
      <c r="BR17" s="196" t="s">
        <v>21</v>
      </c>
      <c r="BS17" s="82">
        <f t="shared" si="11"/>
        <v>0</v>
      </c>
      <c r="BT17" s="197">
        <f t="shared" si="13"/>
        <v>0</v>
      </c>
      <c r="BU17" s="198">
        <f t="shared" si="12"/>
        <v>0</v>
      </c>
      <c r="BV17" s="199"/>
      <c r="BW17" s="200"/>
      <c r="BX17" s="200"/>
      <c r="BY17" s="201"/>
      <c r="BZ17" s="189"/>
    </row>
    <row r="18" spans="1:78" ht="100.8" x14ac:dyDescent="0.3">
      <c r="A18" s="189" t="s">
        <v>329</v>
      </c>
      <c r="B18" s="189">
        <v>2</v>
      </c>
      <c r="C18" s="190">
        <v>44631</v>
      </c>
      <c r="D18" s="91">
        <f>WORKDAY(C18,19,[1]Holidays!$B$4:B88)</f>
        <v>44658</v>
      </c>
      <c r="E18" s="190">
        <v>44636</v>
      </c>
      <c r="F18" s="191" t="s">
        <v>32</v>
      </c>
      <c r="G18" s="10" t="s">
        <v>10</v>
      </c>
      <c r="H18" s="191" t="s">
        <v>10</v>
      </c>
      <c r="I18" s="32">
        <f t="shared" si="3"/>
        <v>6</v>
      </c>
      <c r="J18" s="192">
        <f>NETWORKDAYS(C18,E18,[1]Holidays!$B$4:B73)</f>
        <v>4</v>
      </c>
      <c r="K18" s="193">
        <f t="shared" si="2"/>
        <v>6</v>
      </c>
      <c r="L18" s="193">
        <f t="shared" si="4"/>
        <v>4</v>
      </c>
      <c r="M18" s="91"/>
      <c r="N18" s="91"/>
      <c r="O18" s="32"/>
      <c r="P18" s="32"/>
      <c r="Q18" s="91"/>
      <c r="R18" s="91"/>
      <c r="S18" s="32"/>
      <c r="T18" s="32"/>
      <c r="U18" s="91"/>
      <c r="V18" s="91"/>
      <c r="W18" s="32"/>
      <c r="X18" s="32"/>
      <c r="Y18" s="194">
        <f t="shared" si="15"/>
        <v>0</v>
      </c>
      <c r="Z18" s="194">
        <f t="shared" si="16"/>
        <v>0</v>
      </c>
      <c r="AA18" s="189" t="s">
        <v>83</v>
      </c>
      <c r="AB18" s="32"/>
      <c r="AC18" s="32" t="s">
        <v>13</v>
      </c>
      <c r="AD18" s="32"/>
      <c r="AE18" s="189" t="s">
        <v>11</v>
      </c>
      <c r="AF18" s="91" t="s">
        <v>43</v>
      </c>
      <c r="AG18" s="91"/>
      <c r="AH18" s="32"/>
      <c r="AI18" s="91"/>
      <c r="AJ18" s="32"/>
      <c r="AK18" s="32"/>
      <c r="AL18" s="195">
        <v>0</v>
      </c>
      <c r="AM18" s="189" t="s">
        <v>11</v>
      </c>
      <c r="AN18" s="91" t="s">
        <v>43</v>
      </c>
      <c r="AO18" s="32"/>
      <c r="AP18" s="91"/>
      <c r="AQ18" s="32"/>
      <c r="AR18" s="32"/>
      <c r="AS18" s="233" t="s">
        <v>330</v>
      </c>
      <c r="AT18" s="189" t="s">
        <v>377</v>
      </c>
      <c r="AU18" s="32"/>
      <c r="AV18" s="32" t="s">
        <v>331</v>
      </c>
      <c r="AW18" s="19"/>
      <c r="AX18" s="32">
        <f t="shared" si="8"/>
        <v>0</v>
      </c>
      <c r="AY18" s="10">
        <f t="shared" si="9"/>
        <v>0</v>
      </c>
      <c r="AZ18" s="10">
        <f t="shared" si="10"/>
        <v>0</v>
      </c>
      <c r="BA18" s="19"/>
      <c r="BB18" s="10"/>
      <c r="BC18" s="10"/>
      <c r="BD18" s="10"/>
      <c r="BE18" s="10"/>
      <c r="BF18" s="10"/>
      <c r="BG18" s="10"/>
      <c r="BH18" s="10"/>
      <c r="BI18" s="19"/>
      <c r="BJ18" s="10"/>
      <c r="BK18" s="10"/>
      <c r="BL18" s="10"/>
      <c r="BM18" s="10"/>
      <c r="BN18" s="10"/>
      <c r="BO18" s="10"/>
      <c r="BP18" s="10"/>
      <c r="BQ18" s="19"/>
      <c r="BR18" s="196"/>
      <c r="BS18" s="82">
        <f t="shared" si="11"/>
        <v>0</v>
      </c>
      <c r="BT18" s="197">
        <f t="shared" si="13"/>
        <v>0</v>
      </c>
      <c r="BU18" s="198">
        <f t="shared" si="12"/>
        <v>0</v>
      </c>
      <c r="BV18" s="199"/>
      <c r="BW18" s="200"/>
      <c r="BX18" s="200"/>
      <c r="BY18" s="201"/>
      <c r="BZ18" s="189"/>
    </row>
    <row r="19" spans="1:78" ht="28.8" x14ac:dyDescent="0.3">
      <c r="A19" s="189" t="s">
        <v>332</v>
      </c>
      <c r="B19" s="189">
        <v>2</v>
      </c>
      <c r="C19" s="190">
        <v>44634</v>
      </c>
      <c r="D19" s="91">
        <f>WORKDAY(C19,19,[1]Holidays!$B$4:B89)</f>
        <v>44659</v>
      </c>
      <c r="E19" s="190">
        <v>44655</v>
      </c>
      <c r="F19" s="191" t="s">
        <v>33</v>
      </c>
      <c r="G19" s="10" t="s">
        <v>10</v>
      </c>
      <c r="H19" s="191" t="s">
        <v>10</v>
      </c>
      <c r="I19" s="32">
        <f t="shared" si="3"/>
        <v>22</v>
      </c>
      <c r="J19" s="192">
        <f>NETWORKDAYS(C19,E19,[1]Holidays!$B$4:B74)</f>
        <v>16</v>
      </c>
      <c r="K19" s="193">
        <f t="shared" si="2"/>
        <v>22</v>
      </c>
      <c r="L19" s="193">
        <f t="shared" si="4"/>
        <v>16</v>
      </c>
      <c r="M19" s="91"/>
      <c r="N19" s="91"/>
      <c r="O19" s="32"/>
      <c r="P19" s="32"/>
      <c r="Q19" s="91"/>
      <c r="R19" s="91"/>
      <c r="S19" s="32"/>
      <c r="T19" s="32"/>
      <c r="U19" s="91"/>
      <c r="V19" s="91"/>
      <c r="W19" s="32"/>
      <c r="X19" s="32"/>
      <c r="Y19" s="194">
        <f t="shared" si="15"/>
        <v>0</v>
      </c>
      <c r="Z19" s="194">
        <f t="shared" si="16"/>
        <v>0</v>
      </c>
      <c r="AA19" s="189" t="s">
        <v>1</v>
      </c>
      <c r="AB19" s="32"/>
      <c r="AC19" s="32"/>
      <c r="AD19" s="32"/>
      <c r="AE19" s="189" t="s">
        <v>11</v>
      </c>
      <c r="AF19" s="91" t="s">
        <v>43</v>
      </c>
      <c r="AG19" s="91"/>
      <c r="AH19" s="32"/>
      <c r="AI19" s="91"/>
      <c r="AJ19" s="32"/>
      <c r="AK19" s="32"/>
      <c r="AL19" s="195">
        <v>100</v>
      </c>
      <c r="AM19" s="189" t="s">
        <v>11</v>
      </c>
      <c r="AN19" s="91" t="s">
        <v>43</v>
      </c>
      <c r="AO19" s="32"/>
      <c r="AP19" s="91"/>
      <c r="AQ19" s="32"/>
      <c r="AR19" s="32"/>
      <c r="AS19" s="233" t="s">
        <v>333</v>
      </c>
      <c r="AT19" s="189" t="s">
        <v>376</v>
      </c>
      <c r="AU19" s="32"/>
      <c r="AV19" s="10"/>
      <c r="AW19" s="19"/>
      <c r="AX19" s="32">
        <f t="shared" si="8"/>
        <v>0</v>
      </c>
      <c r="AY19" s="10">
        <f t="shared" si="9"/>
        <v>0</v>
      </c>
      <c r="AZ19" s="10">
        <f t="shared" si="10"/>
        <v>0</v>
      </c>
      <c r="BA19" s="19"/>
      <c r="BB19" s="10"/>
      <c r="BC19" s="10"/>
      <c r="BD19" s="10"/>
      <c r="BE19" s="10"/>
      <c r="BF19" s="10"/>
      <c r="BG19" s="10"/>
      <c r="BH19" s="10"/>
      <c r="BI19" s="19"/>
      <c r="BJ19" s="10"/>
      <c r="BK19" s="10"/>
      <c r="BL19" s="10"/>
      <c r="BM19" s="10"/>
      <c r="BN19" s="10"/>
      <c r="BO19" s="10"/>
      <c r="BP19" s="10"/>
      <c r="BQ19" s="19"/>
      <c r="BR19" s="196">
        <v>0</v>
      </c>
      <c r="BS19" s="82">
        <f t="shared" si="11"/>
        <v>100</v>
      </c>
      <c r="BT19" s="197">
        <f t="shared" si="13"/>
        <v>0</v>
      </c>
      <c r="BU19" s="198">
        <f t="shared" si="12"/>
        <v>100</v>
      </c>
      <c r="BV19" s="199"/>
      <c r="BW19" s="200"/>
      <c r="BX19" s="200"/>
      <c r="BY19" s="201"/>
      <c r="BZ19" s="189"/>
    </row>
    <row r="20" spans="1:78" ht="79.8" customHeight="1" x14ac:dyDescent="0.3">
      <c r="A20" s="189" t="s">
        <v>334</v>
      </c>
      <c r="B20" s="189">
        <v>3</v>
      </c>
      <c r="C20" s="190">
        <v>44655</v>
      </c>
      <c r="D20" s="91">
        <f>WORKDAY(C20,19,[1]Holidays!$B$4:B90)</f>
        <v>44680</v>
      </c>
      <c r="E20" s="190">
        <v>44657</v>
      </c>
      <c r="F20" s="191" t="s">
        <v>32</v>
      </c>
      <c r="G20" s="32" t="s">
        <v>10</v>
      </c>
      <c r="H20" s="191" t="s">
        <v>305</v>
      </c>
      <c r="I20" s="32">
        <f t="shared" si="3"/>
        <v>3</v>
      </c>
      <c r="J20" s="192">
        <f>NETWORKDAYS(C20,E20,[1]Holidays!$B$4:B75)</f>
        <v>3</v>
      </c>
      <c r="K20" s="193">
        <f t="shared" si="2"/>
        <v>3</v>
      </c>
      <c r="L20" s="193">
        <f t="shared" si="4"/>
        <v>3</v>
      </c>
      <c r="M20" s="91"/>
      <c r="N20" s="91"/>
      <c r="O20" s="32"/>
      <c r="P20" s="32"/>
      <c r="Q20" s="91"/>
      <c r="R20" s="91"/>
      <c r="S20" s="32"/>
      <c r="T20" s="32"/>
      <c r="U20" s="91"/>
      <c r="V20" s="91"/>
      <c r="W20" s="32"/>
      <c r="X20" s="32"/>
      <c r="Y20" s="194">
        <f t="shared" si="15"/>
        <v>0</v>
      </c>
      <c r="Z20" s="194">
        <f t="shared" si="16"/>
        <v>0</v>
      </c>
      <c r="AA20" s="189" t="s">
        <v>2</v>
      </c>
      <c r="AB20" s="32" t="s">
        <v>13</v>
      </c>
      <c r="AC20" s="32"/>
      <c r="AD20" s="32"/>
      <c r="AE20" s="189" t="s">
        <v>11</v>
      </c>
      <c r="AF20" s="91" t="s">
        <v>43</v>
      </c>
      <c r="AG20" s="91"/>
      <c r="AH20" s="32"/>
      <c r="AI20" s="91"/>
      <c r="AJ20" s="32"/>
      <c r="AK20" s="32"/>
      <c r="AL20" s="195"/>
      <c r="AM20" s="189" t="s">
        <v>11</v>
      </c>
      <c r="AN20" s="91"/>
      <c r="AO20" s="32"/>
      <c r="AP20" s="91"/>
      <c r="AQ20" s="32"/>
      <c r="AR20" s="32"/>
      <c r="AS20" s="233" t="s">
        <v>366</v>
      </c>
      <c r="AT20" s="189" t="s">
        <v>375</v>
      </c>
      <c r="AU20" s="32"/>
      <c r="AV20" s="32"/>
      <c r="AW20" s="19"/>
      <c r="AX20" s="32">
        <f t="shared" si="8"/>
        <v>0</v>
      </c>
      <c r="AY20" s="10">
        <f t="shared" si="9"/>
        <v>0</v>
      </c>
      <c r="AZ20" s="10">
        <f t="shared" si="10"/>
        <v>0</v>
      </c>
      <c r="BA20" s="19"/>
      <c r="BB20" s="10"/>
      <c r="BC20" s="10"/>
      <c r="BD20" s="10"/>
      <c r="BE20" s="10"/>
      <c r="BF20" s="10"/>
      <c r="BG20" s="10"/>
      <c r="BH20" s="10"/>
      <c r="BI20" s="19"/>
      <c r="BJ20" s="10"/>
      <c r="BK20" s="10"/>
      <c r="BL20" s="10"/>
      <c r="BM20" s="10"/>
      <c r="BN20" s="10"/>
      <c r="BO20" s="10"/>
      <c r="BP20" s="10"/>
      <c r="BQ20" s="19"/>
      <c r="BR20" s="196" t="s">
        <v>21</v>
      </c>
      <c r="BS20" s="82">
        <f t="shared" si="11"/>
        <v>0</v>
      </c>
      <c r="BT20" s="197">
        <f t="shared" si="13"/>
        <v>0</v>
      </c>
      <c r="BU20" s="198">
        <f t="shared" si="12"/>
        <v>0</v>
      </c>
      <c r="BV20" s="199"/>
      <c r="BW20" s="200"/>
      <c r="BX20" s="200"/>
      <c r="BY20" s="201"/>
      <c r="BZ20" s="189"/>
    </row>
    <row r="21" spans="1:78" ht="57.6" x14ac:dyDescent="0.3">
      <c r="A21" s="189" t="s">
        <v>335</v>
      </c>
      <c r="B21" s="189">
        <v>3</v>
      </c>
      <c r="C21" s="190">
        <v>44656</v>
      </c>
      <c r="D21" s="91">
        <f>WORKDAY(C21,19,[1]Holidays!$B$4:B91)</f>
        <v>44683</v>
      </c>
      <c r="E21" s="190">
        <v>44662</v>
      </c>
      <c r="F21" s="191" t="s">
        <v>32</v>
      </c>
      <c r="G21" s="10" t="s">
        <v>10</v>
      </c>
      <c r="H21" s="189" t="s">
        <v>336</v>
      </c>
      <c r="I21" s="32">
        <f t="shared" si="3"/>
        <v>7</v>
      </c>
      <c r="J21" s="192">
        <f>NETWORKDAYS(C21,E21,[1]Holidays!$B$4:B76)</f>
        <v>5</v>
      </c>
      <c r="K21" s="193">
        <f t="shared" si="2"/>
        <v>7</v>
      </c>
      <c r="L21" s="193">
        <f t="shared" si="4"/>
        <v>5</v>
      </c>
      <c r="M21" s="91"/>
      <c r="N21" s="91"/>
      <c r="O21" s="32"/>
      <c r="P21" s="32"/>
      <c r="Q21" s="91"/>
      <c r="R21" s="91"/>
      <c r="S21" s="32"/>
      <c r="T21" s="32"/>
      <c r="U21" s="91"/>
      <c r="V21" s="91"/>
      <c r="W21" s="32"/>
      <c r="X21" s="32"/>
      <c r="Y21" s="194">
        <f t="shared" si="15"/>
        <v>0</v>
      </c>
      <c r="Z21" s="194">
        <f t="shared" si="16"/>
        <v>0</v>
      </c>
      <c r="AA21" s="189" t="s">
        <v>2</v>
      </c>
      <c r="AB21" s="32" t="s">
        <v>15</v>
      </c>
      <c r="AC21" s="32"/>
      <c r="AD21" s="32"/>
      <c r="AE21" s="189" t="s">
        <v>11</v>
      </c>
      <c r="AF21" s="91" t="s">
        <v>43</v>
      </c>
      <c r="AG21" s="91"/>
      <c r="AH21" s="32"/>
      <c r="AI21" s="91"/>
      <c r="AJ21" s="32"/>
      <c r="AK21" s="32"/>
      <c r="AL21" s="195">
        <v>200</v>
      </c>
      <c r="AM21" s="189" t="s">
        <v>11</v>
      </c>
      <c r="AN21" s="91"/>
      <c r="AO21" s="32"/>
      <c r="AP21" s="91"/>
      <c r="AQ21" s="32"/>
      <c r="AR21" s="32"/>
      <c r="AS21" s="233" t="s">
        <v>337</v>
      </c>
      <c r="AT21" s="189" t="s">
        <v>373</v>
      </c>
      <c r="AU21" s="32"/>
      <c r="AV21" s="32"/>
      <c r="AW21" s="19"/>
      <c r="AX21" s="32">
        <f t="shared" si="8"/>
        <v>0</v>
      </c>
      <c r="AY21" s="10">
        <f t="shared" si="9"/>
        <v>0</v>
      </c>
      <c r="AZ21" s="10">
        <f t="shared" si="10"/>
        <v>0</v>
      </c>
      <c r="BA21" s="19"/>
      <c r="BB21" s="10"/>
      <c r="BC21" s="10"/>
      <c r="BD21" s="10"/>
      <c r="BE21" s="10"/>
      <c r="BF21" s="10"/>
      <c r="BG21" s="10"/>
      <c r="BH21" s="10"/>
      <c r="BI21" s="19"/>
      <c r="BJ21" s="10"/>
      <c r="BK21" s="10"/>
      <c r="BL21" s="10"/>
      <c r="BM21" s="10"/>
      <c r="BN21" s="10"/>
      <c r="BO21" s="10"/>
      <c r="BP21" s="10"/>
      <c r="BQ21" s="19"/>
      <c r="BR21" s="196" t="s">
        <v>20</v>
      </c>
      <c r="BS21" s="82">
        <f t="shared" si="11"/>
        <v>200</v>
      </c>
      <c r="BT21" s="197">
        <f t="shared" si="13"/>
        <v>0</v>
      </c>
      <c r="BU21" s="198">
        <f t="shared" si="12"/>
        <v>200</v>
      </c>
      <c r="BV21" s="199"/>
      <c r="BW21" s="200"/>
      <c r="BX21" s="200"/>
      <c r="BY21" s="201"/>
      <c r="BZ21" s="189"/>
    </row>
    <row r="22" spans="1:78" ht="43.2" x14ac:dyDescent="0.3">
      <c r="A22" s="189" t="s">
        <v>338</v>
      </c>
      <c r="B22" s="189">
        <v>3</v>
      </c>
      <c r="C22" s="190">
        <v>44657</v>
      </c>
      <c r="D22" s="91">
        <f>WORKDAY(C22,19,[1]Holidays!$B$4:B92)</f>
        <v>44684</v>
      </c>
      <c r="E22" s="190">
        <v>44657</v>
      </c>
      <c r="F22" s="191" t="s">
        <v>33</v>
      </c>
      <c r="G22" s="10" t="s">
        <v>10</v>
      </c>
      <c r="H22" s="189" t="s">
        <v>336</v>
      </c>
      <c r="I22" s="32">
        <f t="shared" si="3"/>
        <v>1</v>
      </c>
      <c r="J22" s="192">
        <f>NETWORKDAYS(C22,E22,[1]Holidays!$B$4:B77)</f>
        <v>1</v>
      </c>
      <c r="K22" s="193">
        <f t="shared" si="2"/>
        <v>1</v>
      </c>
      <c r="L22" s="193">
        <f t="shared" si="4"/>
        <v>1</v>
      </c>
      <c r="M22" s="91"/>
      <c r="N22" s="91"/>
      <c r="O22" s="32"/>
      <c r="P22" s="32"/>
      <c r="Q22" s="91"/>
      <c r="R22" s="91"/>
      <c r="S22" s="32"/>
      <c r="T22" s="32"/>
      <c r="U22" s="91"/>
      <c r="V22" s="91"/>
      <c r="W22" s="32"/>
      <c r="X22" s="32"/>
      <c r="Y22" s="194">
        <f t="shared" si="15"/>
        <v>0</v>
      </c>
      <c r="Z22" s="194">
        <f t="shared" si="16"/>
        <v>0</v>
      </c>
      <c r="AA22" s="189" t="s">
        <v>2</v>
      </c>
      <c r="AB22" s="32" t="s">
        <v>15</v>
      </c>
      <c r="AC22" s="32"/>
      <c r="AD22" s="32"/>
      <c r="AE22" s="189" t="s">
        <v>11</v>
      </c>
      <c r="AF22" s="91" t="s">
        <v>43</v>
      </c>
      <c r="AG22" s="91"/>
      <c r="AH22" s="32"/>
      <c r="AI22" s="91"/>
      <c r="AJ22" s="32"/>
      <c r="AK22" s="32"/>
      <c r="AL22" s="195">
        <v>100</v>
      </c>
      <c r="AM22" s="189" t="s">
        <v>11</v>
      </c>
      <c r="AN22" s="91" t="s">
        <v>43</v>
      </c>
      <c r="AO22" s="32"/>
      <c r="AP22" s="91"/>
      <c r="AQ22" s="32"/>
      <c r="AR22" s="32"/>
      <c r="AS22" s="233" t="s">
        <v>339</v>
      </c>
      <c r="AT22" s="189" t="s">
        <v>374</v>
      </c>
      <c r="AU22" s="32"/>
      <c r="AV22" s="10"/>
      <c r="AW22" s="19"/>
      <c r="AX22" s="32">
        <f t="shared" si="8"/>
        <v>0</v>
      </c>
      <c r="AY22" s="10">
        <f t="shared" si="9"/>
        <v>0</v>
      </c>
      <c r="AZ22" s="10">
        <f t="shared" si="10"/>
        <v>0</v>
      </c>
      <c r="BA22" s="19"/>
      <c r="BB22" s="10"/>
      <c r="BC22" s="10"/>
      <c r="BD22" s="10"/>
      <c r="BE22" s="10"/>
      <c r="BF22" s="10"/>
      <c r="BG22" s="10"/>
      <c r="BH22" s="10"/>
      <c r="BI22" s="19"/>
      <c r="BJ22" s="10"/>
      <c r="BK22" s="10"/>
      <c r="BL22" s="10"/>
      <c r="BM22" s="10"/>
      <c r="BN22" s="10"/>
      <c r="BO22" s="10"/>
      <c r="BP22" s="10"/>
      <c r="BQ22" s="19"/>
      <c r="BR22" s="196" t="s">
        <v>21</v>
      </c>
      <c r="BS22" s="82">
        <f t="shared" si="11"/>
        <v>100</v>
      </c>
      <c r="BT22" s="197">
        <f t="shared" si="13"/>
        <v>0</v>
      </c>
      <c r="BU22" s="198">
        <f t="shared" si="12"/>
        <v>100</v>
      </c>
      <c r="BV22" s="199"/>
      <c r="BW22" s="200"/>
      <c r="BX22" s="200"/>
      <c r="BY22" s="201"/>
      <c r="BZ22" s="189"/>
    </row>
    <row r="23" spans="1:78" ht="100.8" x14ac:dyDescent="0.3">
      <c r="A23" s="189" t="s">
        <v>340</v>
      </c>
      <c r="B23" s="189">
        <v>3</v>
      </c>
      <c r="C23" s="190">
        <v>44676</v>
      </c>
      <c r="D23" s="91">
        <f>WORKDAY(C23,19,[1]Holidays!$B$4:B93)</f>
        <v>44701</v>
      </c>
      <c r="E23" s="90">
        <v>44700</v>
      </c>
      <c r="F23" s="191" t="s">
        <v>33</v>
      </c>
      <c r="G23" s="10" t="s">
        <v>10</v>
      </c>
      <c r="H23" s="191" t="s">
        <v>305</v>
      </c>
      <c r="I23" s="32">
        <f t="shared" si="3"/>
        <v>25</v>
      </c>
      <c r="J23" s="192">
        <f>NETWORKDAYS(C23,E23,[1]Holidays!$B$4:B77)</f>
        <v>19</v>
      </c>
      <c r="K23" s="193">
        <f t="shared" si="2"/>
        <v>25</v>
      </c>
      <c r="L23" s="193">
        <f t="shared" si="4"/>
        <v>19</v>
      </c>
      <c r="M23" s="91"/>
      <c r="N23" s="91"/>
      <c r="O23" s="32"/>
      <c r="P23" s="32"/>
      <c r="Q23" s="91"/>
      <c r="R23" s="91"/>
      <c r="S23" s="32"/>
      <c r="T23" s="32"/>
      <c r="U23" s="91"/>
      <c r="V23" s="91"/>
      <c r="W23" s="32"/>
      <c r="X23" s="32"/>
      <c r="Y23" s="194">
        <f t="shared" si="15"/>
        <v>0</v>
      </c>
      <c r="Z23" s="194">
        <f t="shared" si="16"/>
        <v>0</v>
      </c>
      <c r="AA23" s="84" t="s">
        <v>25</v>
      </c>
      <c r="AB23" s="84" t="s">
        <v>14</v>
      </c>
      <c r="AC23" s="84" t="s">
        <v>12</v>
      </c>
      <c r="AD23" s="32"/>
      <c r="AE23" s="189" t="s">
        <v>11</v>
      </c>
      <c r="AF23" s="91" t="s">
        <v>43</v>
      </c>
      <c r="AG23" s="91"/>
      <c r="AH23" s="32"/>
      <c r="AI23" s="91"/>
      <c r="AJ23" s="32"/>
      <c r="AK23" s="32"/>
      <c r="AL23" s="195">
        <v>0</v>
      </c>
      <c r="AM23" s="189" t="s">
        <v>10</v>
      </c>
      <c r="AN23" s="91">
        <v>44676</v>
      </c>
      <c r="AO23" s="32" t="s">
        <v>10</v>
      </c>
      <c r="AP23" s="91">
        <v>44679</v>
      </c>
      <c r="AQ23" s="32">
        <f t="shared" ref="AQ23:AQ24" si="17">+(AP23-AN23)+1</f>
        <v>4</v>
      </c>
      <c r="AR23" s="32">
        <f>NETWORKDAYS(AN23,AP23,[1]Holidays!$B$4:B69)</f>
        <v>4</v>
      </c>
      <c r="AS23" s="233" t="s">
        <v>341</v>
      </c>
      <c r="AT23" s="189" t="s">
        <v>342</v>
      </c>
      <c r="AU23" s="32"/>
      <c r="AV23" s="10"/>
      <c r="AW23" s="19"/>
      <c r="AX23" s="32">
        <f t="shared" si="8"/>
        <v>0</v>
      </c>
      <c r="AY23" s="10">
        <f t="shared" si="9"/>
        <v>0</v>
      </c>
      <c r="AZ23" s="10">
        <f t="shared" si="10"/>
        <v>0</v>
      </c>
      <c r="BA23" s="19"/>
      <c r="BB23" s="10"/>
      <c r="BC23" s="10"/>
      <c r="BD23" s="10"/>
      <c r="BE23" s="10"/>
      <c r="BF23" s="10"/>
      <c r="BG23" s="10"/>
      <c r="BH23" s="10"/>
      <c r="BI23" s="19"/>
      <c r="BJ23" s="10"/>
      <c r="BK23" s="10"/>
      <c r="BL23" s="10"/>
      <c r="BM23" s="10"/>
      <c r="BN23" s="10"/>
      <c r="BO23" s="10"/>
      <c r="BP23" s="10"/>
      <c r="BQ23" s="19"/>
      <c r="BR23" s="196" t="s">
        <v>21</v>
      </c>
      <c r="BS23" s="82">
        <f t="shared" si="11"/>
        <v>0</v>
      </c>
      <c r="BT23" s="197">
        <f t="shared" si="13"/>
        <v>0</v>
      </c>
      <c r="BU23" s="198">
        <f t="shared" si="12"/>
        <v>0</v>
      </c>
      <c r="BV23" s="199"/>
      <c r="BW23" s="200"/>
      <c r="BX23" s="200"/>
      <c r="BY23" s="201"/>
      <c r="BZ23" s="189"/>
    </row>
    <row r="24" spans="1:78" ht="21" customHeight="1" x14ac:dyDescent="0.3">
      <c r="A24" s="189" t="s">
        <v>343</v>
      </c>
      <c r="B24" s="189">
        <v>3</v>
      </c>
      <c r="C24" s="190">
        <v>44683</v>
      </c>
      <c r="D24" s="91">
        <f>WORKDAY(C24,19,[1]Holidays!$B$4:B94)</f>
        <v>44708</v>
      </c>
      <c r="E24" s="190">
        <v>44683</v>
      </c>
      <c r="F24" s="191" t="s">
        <v>32</v>
      </c>
      <c r="G24" s="10" t="s">
        <v>10</v>
      </c>
      <c r="H24" s="191" t="s">
        <v>305</v>
      </c>
      <c r="I24" s="32">
        <f>+(E24-C24)+1</f>
        <v>1</v>
      </c>
      <c r="J24" s="192">
        <f>NETWORKDAYS(C24,E24,[1]Holidays!$B$4:B79)</f>
        <v>1</v>
      </c>
      <c r="K24" s="193"/>
      <c r="L24" s="193"/>
      <c r="M24" s="91"/>
      <c r="N24" s="91"/>
      <c r="O24" s="32"/>
      <c r="P24" s="32"/>
      <c r="Q24" s="91"/>
      <c r="R24" s="91"/>
      <c r="S24" s="32"/>
      <c r="T24" s="32"/>
      <c r="U24" s="91"/>
      <c r="V24" s="91"/>
      <c r="W24" s="32"/>
      <c r="X24" s="32"/>
      <c r="Y24" s="194">
        <f>+O24+S24+W24</f>
        <v>0</v>
      </c>
      <c r="Z24" s="194">
        <f>+T24+P24+X24</f>
        <v>0</v>
      </c>
      <c r="AA24" s="189" t="s">
        <v>2</v>
      </c>
      <c r="AB24" s="32" t="s">
        <v>13</v>
      </c>
      <c r="AC24" s="32"/>
      <c r="AD24" s="32"/>
      <c r="AE24" s="189" t="s">
        <v>11</v>
      </c>
      <c r="AF24" s="91" t="s">
        <v>43</v>
      </c>
      <c r="AG24" s="91"/>
      <c r="AH24" s="32"/>
      <c r="AI24" s="91"/>
      <c r="AJ24" s="32"/>
      <c r="AK24" s="32"/>
      <c r="AL24" s="195">
        <v>100</v>
      </c>
      <c r="AM24" s="189" t="s">
        <v>10</v>
      </c>
      <c r="AN24" s="91">
        <v>44683</v>
      </c>
      <c r="AO24" s="32" t="s">
        <v>11</v>
      </c>
      <c r="AP24" s="91">
        <v>44683</v>
      </c>
      <c r="AQ24" s="32">
        <f t="shared" si="17"/>
        <v>1</v>
      </c>
      <c r="AR24" s="32">
        <f>NETWORKDAYS(AN24,AP24,[1]Holidays!$B$4:B71)</f>
        <v>1</v>
      </c>
      <c r="AS24" s="233" t="s">
        <v>344</v>
      </c>
      <c r="AT24" s="191" t="s">
        <v>372</v>
      </c>
      <c r="AU24" s="32"/>
      <c r="AV24" s="10"/>
      <c r="AW24" s="19"/>
      <c r="AX24" s="32">
        <f>SUM(BJ24:BP24)</f>
        <v>0</v>
      </c>
      <c r="AY24" s="10">
        <f>SUM(BB24:BH24)</f>
        <v>0</v>
      </c>
      <c r="AZ24" s="10">
        <f>+AY24+AX24</f>
        <v>0</v>
      </c>
      <c r="BA24" s="19"/>
      <c r="BB24" s="10"/>
      <c r="BC24" s="10"/>
      <c r="BD24" s="10"/>
      <c r="BE24" s="10"/>
      <c r="BF24" s="10"/>
      <c r="BG24" s="10"/>
      <c r="BH24" s="10"/>
      <c r="BI24" s="19"/>
      <c r="BJ24" s="10"/>
      <c r="BK24" s="10"/>
      <c r="BL24" s="10"/>
      <c r="BM24" s="10"/>
      <c r="BN24" s="10"/>
      <c r="BO24" s="10"/>
      <c r="BP24" s="10"/>
      <c r="BQ24" s="19"/>
      <c r="BR24" s="196"/>
      <c r="BS24" s="82">
        <f>+AL24</f>
        <v>100</v>
      </c>
      <c r="BT24" s="197">
        <f>48*AX24</f>
        <v>0</v>
      </c>
      <c r="BU24" s="198">
        <f>+BS24-BT24</f>
        <v>100</v>
      </c>
      <c r="BV24" s="199"/>
      <c r="BW24" s="200"/>
      <c r="BX24" s="200"/>
      <c r="BY24" s="201"/>
      <c r="BZ24" s="189"/>
    </row>
    <row r="25" spans="1:78" ht="16.5" customHeight="1" x14ac:dyDescent="0.3">
      <c r="A25" s="189" t="s">
        <v>345</v>
      </c>
      <c r="B25" s="189">
        <v>3</v>
      </c>
      <c r="C25" s="190">
        <v>44713</v>
      </c>
      <c r="D25" s="91">
        <f>WORKDAY(C25,19,[1]Holidays!$B$4:B95)</f>
        <v>44741</v>
      </c>
      <c r="E25" s="190">
        <v>44714</v>
      </c>
      <c r="F25" s="191" t="s">
        <v>32</v>
      </c>
      <c r="G25" s="10" t="s">
        <v>10</v>
      </c>
      <c r="H25" s="191" t="s">
        <v>305</v>
      </c>
      <c r="I25" s="32">
        <f t="shared" si="3"/>
        <v>2</v>
      </c>
      <c r="J25" s="192">
        <f>NETWORKDAYS(C25,E25,[1]Holidays!$B$4:B80)</f>
        <v>2</v>
      </c>
      <c r="K25" s="193"/>
      <c r="L25" s="193"/>
      <c r="M25" s="91"/>
      <c r="N25" s="91"/>
      <c r="O25" s="32"/>
      <c r="P25" s="32"/>
      <c r="Q25" s="91"/>
      <c r="R25" s="91"/>
      <c r="S25" s="32"/>
      <c r="T25" s="32"/>
      <c r="U25" s="91"/>
      <c r="V25" s="91"/>
      <c r="W25" s="32"/>
      <c r="X25" s="32"/>
      <c r="Y25" s="194">
        <f>+O25+S25+W25</f>
        <v>0</v>
      </c>
      <c r="Z25" s="194">
        <f>+T25+P25+X25</f>
        <v>0</v>
      </c>
      <c r="AA25" s="189" t="s">
        <v>2</v>
      </c>
      <c r="AB25" s="32" t="s">
        <v>13</v>
      </c>
      <c r="AC25" s="32" t="s">
        <v>12</v>
      </c>
      <c r="AD25" s="32"/>
      <c r="AE25" s="189" t="s">
        <v>11</v>
      </c>
      <c r="AF25" s="91" t="s">
        <v>43</v>
      </c>
      <c r="AG25" s="91"/>
      <c r="AH25" s="32"/>
      <c r="AI25" s="91"/>
      <c r="AJ25" s="32"/>
      <c r="AK25" s="32"/>
      <c r="AL25" s="195">
        <v>100</v>
      </c>
      <c r="AM25" s="189" t="s">
        <v>11</v>
      </c>
      <c r="AN25" s="91" t="s">
        <v>43</v>
      </c>
      <c r="AO25" s="32"/>
      <c r="AP25" s="91"/>
      <c r="AQ25" s="32"/>
      <c r="AR25" s="32"/>
      <c r="AS25" s="233" t="s">
        <v>346</v>
      </c>
      <c r="AT25" s="189"/>
      <c r="AU25" s="32"/>
      <c r="AV25" s="10"/>
      <c r="AW25" s="19"/>
      <c r="AX25" s="32">
        <f>SUM(BJ25:BP25)</f>
        <v>0</v>
      </c>
      <c r="AY25" s="10">
        <f>SUM(BB25:BH25)</f>
        <v>0</v>
      </c>
      <c r="AZ25" s="10">
        <f>+AY25+AX25</f>
        <v>0</v>
      </c>
      <c r="BA25" s="19"/>
      <c r="BB25" s="10"/>
      <c r="BC25" s="10"/>
      <c r="BD25" s="10"/>
      <c r="BE25" s="10"/>
      <c r="BF25" s="10"/>
      <c r="BG25" s="10"/>
      <c r="BH25" s="10"/>
      <c r="BI25" s="19"/>
      <c r="BJ25" s="10"/>
      <c r="BK25" s="10"/>
      <c r="BL25" s="10"/>
      <c r="BM25" s="10"/>
      <c r="BN25" s="10"/>
      <c r="BO25" s="10"/>
      <c r="BP25" s="10"/>
      <c r="BQ25" s="19"/>
      <c r="BR25" s="196" t="s">
        <v>21</v>
      </c>
      <c r="BS25" s="82">
        <f>+AL25</f>
        <v>100</v>
      </c>
      <c r="BT25" s="197">
        <f>48*AX25</f>
        <v>0</v>
      </c>
      <c r="BU25" s="198">
        <f>+BS25-BT25</f>
        <v>100</v>
      </c>
      <c r="BV25" s="199"/>
      <c r="BW25" s="200"/>
      <c r="BX25" s="200"/>
      <c r="BY25" s="201"/>
      <c r="BZ25" s="189"/>
    </row>
    <row r="26" spans="1:78" ht="28.8" x14ac:dyDescent="0.3">
      <c r="A26" s="189" t="s">
        <v>347</v>
      </c>
      <c r="B26" s="189">
        <v>3</v>
      </c>
      <c r="C26" s="190">
        <v>44735</v>
      </c>
      <c r="D26" s="91">
        <f>WORKDAY(C26,19,[1]Holidays!$B$4:B96)</f>
        <v>44763</v>
      </c>
      <c r="E26" s="190">
        <v>44740</v>
      </c>
      <c r="F26" s="191" t="s">
        <v>32</v>
      </c>
      <c r="G26" s="10" t="s">
        <v>10</v>
      </c>
      <c r="H26" s="191" t="s">
        <v>305</v>
      </c>
      <c r="I26" s="32">
        <f t="shared" si="3"/>
        <v>6</v>
      </c>
      <c r="J26" s="192">
        <f>NETWORKDAYS(C26,E26,[1]Holidays!$B$4:B81)</f>
        <v>4</v>
      </c>
      <c r="K26" s="193"/>
      <c r="L26" s="193"/>
      <c r="M26" s="91"/>
      <c r="N26" s="91"/>
      <c r="O26" s="32"/>
      <c r="P26" s="32"/>
      <c r="Q26" s="91"/>
      <c r="R26" s="91"/>
      <c r="S26" s="32"/>
      <c r="T26" s="32"/>
      <c r="U26" s="91"/>
      <c r="V26" s="91"/>
      <c r="W26" s="32"/>
      <c r="X26" s="32"/>
      <c r="Y26" s="194">
        <v>0</v>
      </c>
      <c r="Z26" s="194">
        <v>0</v>
      </c>
      <c r="AA26" s="189" t="s">
        <v>2</v>
      </c>
      <c r="AB26" s="32" t="s">
        <v>13</v>
      </c>
      <c r="AC26" s="32" t="s">
        <v>12</v>
      </c>
      <c r="AD26" s="32"/>
      <c r="AE26" s="189" t="s">
        <v>11</v>
      </c>
      <c r="AF26" s="91" t="s">
        <v>43</v>
      </c>
      <c r="AG26" s="91"/>
      <c r="AH26" s="32"/>
      <c r="AI26" s="91"/>
      <c r="AJ26" s="32"/>
      <c r="AK26" s="32"/>
      <c r="AL26" s="215">
        <v>10</v>
      </c>
      <c r="AM26" s="189" t="s">
        <v>11</v>
      </c>
      <c r="AN26" s="91" t="s">
        <v>43</v>
      </c>
      <c r="AO26" s="32"/>
      <c r="AP26" s="91"/>
      <c r="AQ26" s="32"/>
      <c r="AR26" s="32"/>
      <c r="AS26" s="233" t="s">
        <v>348</v>
      </c>
      <c r="AT26" s="189" t="s">
        <v>371</v>
      </c>
      <c r="AU26" s="32"/>
      <c r="AV26" s="10"/>
      <c r="AW26" s="19"/>
      <c r="AX26" s="32">
        <f>SUM(BJ26:BP26)</f>
        <v>0</v>
      </c>
      <c r="AY26" s="10">
        <f>SUM(BB26:BH26)</f>
        <v>0</v>
      </c>
      <c r="AZ26" s="10">
        <f>+AY26+AX26</f>
        <v>0</v>
      </c>
      <c r="BA26" s="19"/>
      <c r="BB26" s="10"/>
      <c r="BC26" s="10"/>
      <c r="BD26" s="10"/>
      <c r="BE26" s="10"/>
      <c r="BF26" s="10"/>
      <c r="BG26" s="10"/>
      <c r="BH26" s="10"/>
      <c r="BI26" s="19"/>
      <c r="BJ26" s="10"/>
      <c r="BK26" s="10"/>
      <c r="BL26" s="10"/>
      <c r="BM26" s="10"/>
      <c r="BN26" s="10"/>
      <c r="BO26" s="10"/>
      <c r="BP26" s="10"/>
      <c r="BQ26" s="19"/>
      <c r="BR26" s="196" t="s">
        <v>21</v>
      </c>
      <c r="BS26" s="82">
        <f>+AL26</f>
        <v>10</v>
      </c>
      <c r="BT26" s="197">
        <f>48*AX26</f>
        <v>0</v>
      </c>
      <c r="BU26" s="198">
        <f>+BS26-BT26</f>
        <v>10</v>
      </c>
      <c r="BV26" s="199"/>
      <c r="BW26" s="200"/>
      <c r="BX26" s="200"/>
      <c r="BY26" s="201"/>
      <c r="BZ26" s="189"/>
    </row>
    <row r="27" spans="1:78" ht="28.8" customHeight="1" x14ac:dyDescent="0.3">
      <c r="A27" s="189" t="s">
        <v>349</v>
      </c>
      <c r="B27" s="189">
        <v>3</v>
      </c>
      <c r="C27" s="190">
        <v>44739</v>
      </c>
      <c r="D27" s="91">
        <f>WORKDAY(C27,19,[1]Holidays!$B$4:B97)</f>
        <v>44767</v>
      </c>
      <c r="E27" s="190">
        <v>44748</v>
      </c>
      <c r="F27" s="191" t="s">
        <v>32</v>
      </c>
      <c r="G27" s="10" t="s">
        <v>10</v>
      </c>
      <c r="H27" s="191" t="s">
        <v>305</v>
      </c>
      <c r="I27" s="32">
        <f t="shared" si="3"/>
        <v>10</v>
      </c>
      <c r="J27" s="192">
        <f>NETWORKDAYS(C27,E27,[1]Holidays!$B$4:B82)</f>
        <v>7</v>
      </c>
      <c r="K27" s="193"/>
      <c r="L27" s="193"/>
      <c r="M27" s="91"/>
      <c r="N27" s="91"/>
      <c r="O27" s="32"/>
      <c r="P27" s="32"/>
      <c r="Q27" s="91"/>
      <c r="R27" s="91"/>
      <c r="S27" s="32"/>
      <c r="T27" s="32"/>
      <c r="U27" s="91"/>
      <c r="V27" s="91"/>
      <c r="W27" s="32"/>
      <c r="X27" s="32"/>
      <c r="Y27" s="194"/>
      <c r="Z27" s="194"/>
      <c r="AA27" s="189" t="s">
        <v>2</v>
      </c>
      <c r="AB27" s="32" t="s">
        <v>13</v>
      </c>
      <c r="AC27" s="32" t="s">
        <v>12</v>
      </c>
      <c r="AD27" s="32"/>
      <c r="AE27" s="189" t="s">
        <v>11</v>
      </c>
      <c r="AF27" s="91" t="s">
        <v>43</v>
      </c>
      <c r="AG27" s="91"/>
      <c r="AH27" s="32"/>
      <c r="AI27" s="91"/>
      <c r="AJ27" s="32"/>
      <c r="AK27" s="32"/>
      <c r="AL27" s="215">
        <v>50</v>
      </c>
      <c r="AM27" s="189" t="s">
        <v>10</v>
      </c>
      <c r="AN27" s="91" t="s">
        <v>43</v>
      </c>
      <c r="AO27" s="32" t="s">
        <v>12</v>
      </c>
      <c r="AP27" s="91"/>
      <c r="AQ27" s="32"/>
      <c r="AR27" s="32"/>
      <c r="AS27" s="233" t="s">
        <v>350</v>
      </c>
      <c r="AT27" s="189" t="s">
        <v>370</v>
      </c>
      <c r="AU27" s="32"/>
      <c r="AV27" s="10"/>
      <c r="AW27" s="19"/>
      <c r="AX27" s="32">
        <f>SUM(BJ27:BP27)</f>
        <v>0</v>
      </c>
      <c r="AY27" s="10">
        <f>SUM(BB27:BH27)</f>
        <v>0</v>
      </c>
      <c r="AZ27" s="10">
        <f>+AY27+AX27</f>
        <v>0</v>
      </c>
      <c r="BA27" s="19"/>
      <c r="BB27" s="10"/>
      <c r="BC27" s="10"/>
      <c r="BD27" s="10"/>
      <c r="BE27" s="10"/>
      <c r="BF27" s="10"/>
      <c r="BG27" s="10"/>
      <c r="BH27" s="10"/>
      <c r="BI27" s="19"/>
      <c r="BJ27" s="10"/>
      <c r="BK27" s="10"/>
      <c r="BL27" s="10"/>
      <c r="BM27" s="10"/>
      <c r="BN27" s="10"/>
      <c r="BO27" s="10"/>
      <c r="BP27" s="10"/>
      <c r="BQ27" s="19"/>
      <c r="BR27" s="196" t="s">
        <v>21</v>
      </c>
      <c r="BS27" s="82">
        <f>+AL27</f>
        <v>50</v>
      </c>
      <c r="BT27" s="197">
        <f>48*AX27</f>
        <v>0</v>
      </c>
      <c r="BU27" s="198">
        <f>+BS27-BT27</f>
        <v>50</v>
      </c>
      <c r="BV27" s="199"/>
      <c r="BW27" s="200"/>
      <c r="BX27" s="200"/>
      <c r="BY27" s="201"/>
      <c r="BZ27" s="189"/>
    </row>
    <row r="28" spans="1:78" ht="43.2" x14ac:dyDescent="0.3">
      <c r="A28" s="189" t="s">
        <v>351</v>
      </c>
      <c r="B28" s="189">
        <v>3</v>
      </c>
      <c r="C28" s="190">
        <v>44733</v>
      </c>
      <c r="D28" s="91">
        <f>WORKDAY(C28,19,[1]Holidays!$B$4:B95)</f>
        <v>44761</v>
      </c>
      <c r="E28" s="190">
        <v>44748</v>
      </c>
      <c r="F28" s="191" t="s">
        <v>32</v>
      </c>
      <c r="G28" s="10" t="s">
        <v>10</v>
      </c>
      <c r="H28" s="189" t="s">
        <v>336</v>
      </c>
      <c r="I28" s="32">
        <f t="shared" si="3"/>
        <v>16</v>
      </c>
      <c r="J28" s="192">
        <f>NETWORKDAYS(C28,E28,[1]Holidays!$B$4:B83)</f>
        <v>11</v>
      </c>
      <c r="K28" s="193"/>
      <c r="L28" s="193"/>
      <c r="M28" s="91"/>
      <c r="N28" s="91"/>
      <c r="O28" s="32"/>
      <c r="P28" s="32"/>
      <c r="Q28" s="91"/>
      <c r="R28" s="91"/>
      <c r="S28" s="32"/>
      <c r="T28" s="32"/>
      <c r="U28" s="91"/>
      <c r="V28" s="91"/>
      <c r="W28" s="32"/>
      <c r="X28" s="32"/>
      <c r="Y28" s="194"/>
      <c r="Z28" s="194"/>
      <c r="AA28" s="189" t="s">
        <v>26</v>
      </c>
      <c r="AB28" s="32" t="s">
        <v>15</v>
      </c>
      <c r="AC28" s="32" t="s">
        <v>12</v>
      </c>
      <c r="AD28" s="32"/>
      <c r="AE28" s="189" t="s">
        <v>11</v>
      </c>
      <c r="AF28" s="91" t="s">
        <v>43</v>
      </c>
      <c r="AG28" s="91"/>
      <c r="AH28" s="32"/>
      <c r="AI28" s="91"/>
      <c r="AJ28" s="32"/>
      <c r="AK28" s="32"/>
      <c r="AL28" s="195"/>
      <c r="AM28" s="189" t="s">
        <v>11</v>
      </c>
      <c r="AN28" s="91" t="s">
        <v>43</v>
      </c>
      <c r="AO28" s="32" t="s">
        <v>12</v>
      </c>
      <c r="AP28" s="91"/>
      <c r="AQ28" s="32"/>
      <c r="AR28" s="32"/>
      <c r="AS28" s="233" t="s">
        <v>352</v>
      </c>
      <c r="AT28" s="189" t="s">
        <v>369</v>
      </c>
      <c r="AU28" s="32"/>
      <c r="AV28" s="10"/>
      <c r="AW28" s="19"/>
      <c r="AX28" s="32">
        <f>SUM(BJ28:BP28)</f>
        <v>0</v>
      </c>
      <c r="AY28" s="10">
        <f>SUM(BB28:BH28)</f>
        <v>0</v>
      </c>
      <c r="AZ28" s="10">
        <f>+AY28+AX28</f>
        <v>0</v>
      </c>
      <c r="BA28" s="19"/>
      <c r="BB28" s="10"/>
      <c r="BC28" s="10"/>
      <c r="BD28" s="10"/>
      <c r="BE28" s="10"/>
      <c r="BF28" s="10"/>
      <c r="BG28" s="10"/>
      <c r="BH28" s="10"/>
      <c r="BI28" s="19"/>
      <c r="BJ28" s="10"/>
      <c r="BK28" s="10"/>
      <c r="BL28" s="10"/>
      <c r="BM28" s="10"/>
      <c r="BN28" s="10"/>
      <c r="BO28" s="10"/>
      <c r="BP28" s="10"/>
      <c r="BQ28" s="19"/>
      <c r="BR28" s="196" t="s">
        <v>21</v>
      </c>
      <c r="BS28" s="82">
        <f>+AL28</f>
        <v>0</v>
      </c>
      <c r="BT28" s="197">
        <f>48*AX28</f>
        <v>0</v>
      </c>
      <c r="BU28" s="198">
        <f>+BS28-BT28</f>
        <v>0</v>
      </c>
      <c r="BV28" s="199"/>
      <c r="BW28" s="200"/>
      <c r="BX28" s="200"/>
      <c r="BY28" s="201"/>
      <c r="BZ28" s="189"/>
    </row>
    <row r="29" spans="1:78" ht="28.8" x14ac:dyDescent="0.3">
      <c r="A29" s="189" t="s">
        <v>353</v>
      </c>
      <c r="B29" s="189">
        <v>4</v>
      </c>
      <c r="C29" s="190">
        <v>44761</v>
      </c>
      <c r="D29" s="91">
        <f>WORKDAY(C29,19,[1]Holidays!$B$4:B91)</f>
        <v>44788</v>
      </c>
      <c r="E29" s="190">
        <v>44764</v>
      </c>
      <c r="F29" s="191" t="s">
        <v>33</v>
      </c>
      <c r="G29" s="10" t="s">
        <v>10</v>
      </c>
      <c r="H29" s="191" t="s">
        <v>305</v>
      </c>
      <c r="I29" s="32">
        <f t="shared" si="3"/>
        <v>4</v>
      </c>
      <c r="J29" s="192">
        <f>NETWORKDAYS(C29,E29,[1]Holidays!$B$4:B84)</f>
        <v>4</v>
      </c>
      <c r="K29" s="193"/>
      <c r="L29" s="193"/>
      <c r="M29" s="91"/>
      <c r="N29" s="91"/>
      <c r="O29" s="32"/>
      <c r="P29" s="32"/>
      <c r="Q29" s="91"/>
      <c r="R29" s="91"/>
      <c r="S29" s="32"/>
      <c r="T29" s="32"/>
      <c r="U29" s="91"/>
      <c r="V29" s="91"/>
      <c r="W29" s="32"/>
      <c r="X29" s="32"/>
      <c r="Y29" s="194">
        <v>0</v>
      </c>
      <c r="Z29" s="194">
        <v>0</v>
      </c>
      <c r="AA29" s="189" t="s">
        <v>25</v>
      </c>
      <c r="AB29" s="32" t="s">
        <v>14</v>
      </c>
      <c r="AC29" s="32" t="s">
        <v>12</v>
      </c>
      <c r="AD29" s="32"/>
      <c r="AE29" s="189" t="s">
        <v>11</v>
      </c>
      <c r="AF29" s="91" t="s">
        <v>43</v>
      </c>
      <c r="AG29" s="91"/>
      <c r="AH29" s="32"/>
      <c r="AI29" s="91"/>
      <c r="AJ29" s="32"/>
      <c r="AK29" s="32"/>
      <c r="AL29" s="215">
        <v>100</v>
      </c>
      <c r="AM29" s="189" t="s">
        <v>11</v>
      </c>
      <c r="AN29" s="91" t="s">
        <v>43</v>
      </c>
      <c r="AO29" s="32" t="s">
        <v>12</v>
      </c>
      <c r="AP29" s="91"/>
      <c r="AQ29" s="32"/>
      <c r="AR29" s="32"/>
      <c r="AS29" s="233" t="s">
        <v>354</v>
      </c>
      <c r="AT29" s="189" t="s">
        <v>368</v>
      </c>
      <c r="AU29" s="32" t="s">
        <v>84</v>
      </c>
      <c r="AV29" s="10"/>
      <c r="AW29" s="19"/>
      <c r="AX29" s="32">
        <f t="shared" si="8"/>
        <v>0</v>
      </c>
      <c r="AY29" s="10">
        <f t="shared" si="9"/>
        <v>0</v>
      </c>
      <c r="AZ29" s="10">
        <f t="shared" si="10"/>
        <v>0</v>
      </c>
      <c r="BA29" s="19"/>
      <c r="BB29" s="10"/>
      <c r="BC29" s="10"/>
      <c r="BD29" s="10"/>
      <c r="BE29" s="10"/>
      <c r="BF29" s="10"/>
      <c r="BG29" s="10"/>
      <c r="BH29" s="10"/>
      <c r="BI29" s="19"/>
      <c r="BJ29" s="10"/>
      <c r="BK29" s="10"/>
      <c r="BL29" s="10"/>
      <c r="BM29" s="10"/>
      <c r="BN29" s="10"/>
      <c r="BO29" s="10"/>
      <c r="BP29" s="10"/>
      <c r="BQ29" s="19"/>
      <c r="BR29" s="196" t="s">
        <v>21</v>
      </c>
      <c r="BS29" s="82">
        <f t="shared" si="11"/>
        <v>100</v>
      </c>
      <c r="BT29" s="197">
        <f t="shared" si="13"/>
        <v>0</v>
      </c>
      <c r="BU29" s="198">
        <f t="shared" si="12"/>
        <v>100</v>
      </c>
      <c r="BV29" s="199"/>
      <c r="BW29" s="200"/>
      <c r="BX29" s="200"/>
      <c r="BY29" s="201"/>
      <c r="BZ29" s="189"/>
    </row>
    <row r="30" spans="1:78" ht="16.5" customHeight="1" x14ac:dyDescent="0.3">
      <c r="A30" s="189" t="s">
        <v>355</v>
      </c>
      <c r="B30" s="189">
        <v>4</v>
      </c>
      <c r="C30" s="190">
        <v>44792</v>
      </c>
      <c r="D30" s="91">
        <f>WORKDAY(C30,19,[1]Holidays!$B$4:B92)</f>
        <v>44820</v>
      </c>
      <c r="E30" s="190">
        <v>44798</v>
      </c>
      <c r="F30" s="191" t="s">
        <v>32</v>
      </c>
      <c r="G30" s="10" t="s">
        <v>10</v>
      </c>
      <c r="H30" s="191" t="s">
        <v>10</v>
      </c>
      <c r="I30" s="32">
        <f t="shared" si="3"/>
        <v>7</v>
      </c>
      <c r="J30" s="192">
        <f>NETWORKDAYS(C30,E30,[1]Holidays!$B$4:B85)</f>
        <v>5</v>
      </c>
      <c r="K30" s="193"/>
      <c r="L30" s="193"/>
      <c r="M30" s="91"/>
      <c r="N30" s="91"/>
      <c r="O30" s="32"/>
      <c r="P30" s="32"/>
      <c r="Q30" s="91"/>
      <c r="R30" s="91"/>
      <c r="S30" s="32"/>
      <c r="T30" s="32"/>
      <c r="U30" s="91"/>
      <c r="V30" s="91"/>
      <c r="W30" s="32"/>
      <c r="X30" s="32"/>
      <c r="Y30" s="194"/>
      <c r="Z30" s="194"/>
      <c r="AA30" s="189" t="s">
        <v>1</v>
      </c>
      <c r="AB30" s="32" t="s">
        <v>12</v>
      </c>
      <c r="AC30" s="32" t="s">
        <v>12</v>
      </c>
      <c r="AD30" s="32"/>
      <c r="AE30" s="189" t="s">
        <v>11</v>
      </c>
      <c r="AF30" s="91" t="s">
        <v>43</v>
      </c>
      <c r="AG30" s="91"/>
      <c r="AH30" s="32"/>
      <c r="AI30" s="91"/>
      <c r="AJ30" s="32"/>
      <c r="AK30" s="32"/>
      <c r="AL30" s="215"/>
      <c r="AM30" s="189" t="s">
        <v>11</v>
      </c>
      <c r="AN30" s="91" t="s">
        <v>43</v>
      </c>
      <c r="AO30" s="32" t="s">
        <v>43</v>
      </c>
      <c r="AP30" s="91"/>
      <c r="AQ30" s="32"/>
      <c r="AR30" s="32"/>
      <c r="AS30" s="233" t="s">
        <v>356</v>
      </c>
      <c r="AT30" s="189" t="s">
        <v>367</v>
      </c>
      <c r="AU30" s="32"/>
      <c r="AV30" s="10"/>
      <c r="AW30" s="19"/>
      <c r="AX30" s="32"/>
      <c r="AY30" s="10"/>
      <c r="AZ30" s="10"/>
      <c r="BA30" s="19"/>
      <c r="BB30" s="10"/>
      <c r="BC30" s="10"/>
      <c r="BD30" s="10"/>
      <c r="BE30" s="10"/>
      <c r="BF30" s="10"/>
      <c r="BG30" s="10"/>
      <c r="BH30" s="10"/>
      <c r="BI30" s="19"/>
      <c r="BJ30" s="10"/>
      <c r="BK30" s="10"/>
      <c r="BL30" s="10"/>
      <c r="BM30" s="10"/>
      <c r="BN30" s="10"/>
      <c r="BO30" s="10"/>
      <c r="BP30" s="10"/>
      <c r="BQ30" s="19"/>
      <c r="BR30" s="196"/>
      <c r="BS30" s="82"/>
      <c r="BT30" s="197"/>
      <c r="BU30" s="198"/>
      <c r="BV30" s="199"/>
      <c r="BW30" s="200"/>
      <c r="BX30" s="200"/>
      <c r="BY30" s="201"/>
      <c r="BZ30" s="189"/>
    </row>
    <row r="31" spans="1:78" ht="16.5" customHeight="1" x14ac:dyDescent="0.3">
      <c r="A31" s="189"/>
      <c r="B31" s="189"/>
      <c r="C31" s="190"/>
      <c r="D31" s="91"/>
      <c r="E31" s="190"/>
      <c r="F31" s="191"/>
      <c r="G31" s="10"/>
      <c r="H31" s="191"/>
      <c r="I31" s="32"/>
      <c r="J31" s="192"/>
      <c r="K31" s="193"/>
      <c r="L31" s="193"/>
      <c r="M31" s="91"/>
      <c r="N31" s="91"/>
      <c r="O31" s="32"/>
      <c r="P31" s="32"/>
      <c r="Q31" s="91"/>
      <c r="R31" s="91"/>
      <c r="S31" s="32"/>
      <c r="T31" s="32"/>
      <c r="U31" s="91"/>
      <c r="V31" s="91"/>
      <c r="W31" s="32"/>
      <c r="X31" s="32"/>
      <c r="Y31" s="194"/>
      <c r="Z31" s="194"/>
      <c r="AA31" s="189"/>
      <c r="AB31" s="32"/>
      <c r="AC31" s="32"/>
      <c r="AD31" s="32"/>
      <c r="AE31" s="189"/>
      <c r="AF31" s="91"/>
      <c r="AG31" s="91"/>
      <c r="AH31" s="32"/>
      <c r="AI31" s="91"/>
      <c r="AJ31" s="32"/>
      <c r="AK31" s="32"/>
      <c r="AL31" s="215"/>
      <c r="AM31" s="189"/>
      <c r="AN31" s="91"/>
      <c r="AO31" s="32"/>
      <c r="AP31" s="91"/>
      <c r="AQ31" s="32"/>
      <c r="AR31" s="32"/>
      <c r="AS31" s="233"/>
      <c r="AT31" s="189"/>
      <c r="AU31" s="32"/>
      <c r="AV31" s="10"/>
      <c r="AW31" s="19"/>
      <c r="AX31" s="32"/>
      <c r="AY31" s="10"/>
      <c r="AZ31" s="10"/>
      <c r="BA31" s="19"/>
      <c r="BB31" s="10"/>
      <c r="BC31" s="10"/>
      <c r="BD31" s="10"/>
      <c r="BE31" s="10"/>
      <c r="BF31" s="10"/>
      <c r="BG31" s="10"/>
      <c r="BH31" s="10"/>
      <c r="BI31" s="19"/>
      <c r="BJ31" s="10"/>
      <c r="BK31" s="10"/>
      <c r="BL31" s="10"/>
      <c r="BM31" s="10"/>
      <c r="BN31" s="10"/>
      <c r="BO31" s="10"/>
      <c r="BP31" s="10"/>
      <c r="BQ31" s="19"/>
      <c r="BR31" s="196"/>
      <c r="BS31" s="82"/>
      <c r="BT31" s="197"/>
      <c r="BU31" s="198"/>
      <c r="BV31" s="199"/>
      <c r="BW31" s="200"/>
      <c r="BX31" s="200"/>
      <c r="BY31" s="201"/>
      <c r="BZ31" s="189"/>
    </row>
    <row r="32" spans="1:78" ht="16.5" customHeight="1" x14ac:dyDescent="0.3">
      <c r="A32" s="189"/>
      <c r="B32" s="189"/>
      <c r="C32" s="190"/>
      <c r="D32" s="91"/>
      <c r="E32" s="190"/>
      <c r="F32" s="191"/>
      <c r="G32" s="10"/>
      <c r="H32" s="191"/>
      <c r="I32" s="32"/>
      <c r="J32" s="192"/>
      <c r="K32" s="193"/>
      <c r="L32" s="193"/>
      <c r="M32" s="91"/>
      <c r="N32" s="91"/>
      <c r="O32" s="32"/>
      <c r="P32" s="32"/>
      <c r="Q32" s="91"/>
      <c r="R32" s="91"/>
      <c r="S32" s="32"/>
      <c r="T32" s="32"/>
      <c r="U32" s="91"/>
      <c r="V32" s="91"/>
      <c r="W32" s="32"/>
      <c r="X32" s="32"/>
      <c r="Y32" s="194"/>
      <c r="Z32" s="194"/>
      <c r="AA32" s="189"/>
      <c r="AB32" s="32"/>
      <c r="AC32" s="32"/>
      <c r="AD32" s="32"/>
      <c r="AE32" s="189"/>
      <c r="AF32" s="91"/>
      <c r="AG32" s="91"/>
      <c r="AH32" s="32"/>
      <c r="AI32" s="91"/>
      <c r="AJ32" s="32"/>
      <c r="AK32" s="32"/>
      <c r="AL32" s="215"/>
      <c r="AM32" s="189"/>
      <c r="AN32" s="91"/>
      <c r="AO32" s="32"/>
      <c r="AP32" s="91"/>
      <c r="AQ32" s="32"/>
      <c r="AR32" s="32"/>
      <c r="AS32" s="233"/>
      <c r="AT32" s="189"/>
      <c r="AU32" s="32"/>
      <c r="AV32" s="10"/>
      <c r="AW32" s="19"/>
      <c r="AX32" s="32"/>
      <c r="AY32" s="10"/>
      <c r="AZ32" s="10"/>
      <c r="BA32" s="19"/>
      <c r="BB32" s="10"/>
      <c r="BC32" s="10"/>
      <c r="BD32" s="10"/>
      <c r="BE32" s="10"/>
      <c r="BF32" s="10"/>
      <c r="BG32" s="10"/>
      <c r="BH32" s="10"/>
      <c r="BI32" s="19"/>
      <c r="BJ32" s="10"/>
      <c r="BK32" s="10"/>
      <c r="BL32" s="10"/>
      <c r="BM32" s="10"/>
      <c r="BN32" s="10"/>
      <c r="BO32" s="10"/>
      <c r="BP32" s="10"/>
      <c r="BQ32" s="19"/>
      <c r="BR32" s="196"/>
      <c r="BS32" s="82"/>
      <c r="BT32" s="197"/>
      <c r="BU32" s="198"/>
      <c r="BV32" s="199"/>
      <c r="BW32" s="200"/>
      <c r="BX32" s="200"/>
      <c r="BY32" s="201"/>
      <c r="BZ32" s="189"/>
    </row>
    <row r="33" spans="1:78" ht="16.5" customHeight="1" x14ac:dyDescent="0.3">
      <c r="A33" s="189"/>
      <c r="B33" s="189"/>
      <c r="C33" s="190"/>
      <c r="D33" s="91"/>
      <c r="E33" s="190"/>
      <c r="F33" s="191"/>
      <c r="G33" s="10"/>
      <c r="H33" s="191"/>
      <c r="I33" s="32"/>
      <c r="J33" s="192"/>
      <c r="K33" s="193"/>
      <c r="L33" s="193"/>
      <c r="M33" s="91"/>
      <c r="N33" s="91"/>
      <c r="O33" s="32"/>
      <c r="P33" s="32"/>
      <c r="Q33" s="91"/>
      <c r="R33" s="91"/>
      <c r="S33" s="32"/>
      <c r="T33" s="32"/>
      <c r="U33" s="91"/>
      <c r="V33" s="91"/>
      <c r="W33" s="32"/>
      <c r="X33" s="32"/>
      <c r="Y33" s="194"/>
      <c r="Z33" s="194"/>
      <c r="AA33" s="189"/>
      <c r="AB33" s="32"/>
      <c r="AC33" s="32"/>
      <c r="AD33" s="32"/>
      <c r="AE33" s="189"/>
      <c r="AF33" s="91"/>
      <c r="AG33" s="91"/>
      <c r="AH33" s="32"/>
      <c r="AI33" s="91"/>
      <c r="AJ33" s="32"/>
      <c r="AK33" s="32"/>
      <c r="AL33" s="215"/>
      <c r="AM33" s="189"/>
      <c r="AN33" s="91"/>
      <c r="AO33" s="32"/>
      <c r="AP33" s="91"/>
      <c r="AQ33" s="32"/>
      <c r="AR33" s="32"/>
      <c r="AS33" s="233"/>
      <c r="AT33" s="189"/>
      <c r="AU33" s="32"/>
      <c r="AV33" s="10"/>
      <c r="AW33" s="19"/>
      <c r="AX33" s="32"/>
      <c r="AY33" s="10"/>
      <c r="AZ33" s="10"/>
      <c r="BA33" s="19"/>
      <c r="BB33" s="10"/>
      <c r="BC33" s="10"/>
      <c r="BD33" s="10"/>
      <c r="BE33" s="10"/>
      <c r="BF33" s="10"/>
      <c r="BG33" s="10"/>
      <c r="BH33" s="10"/>
      <c r="BI33" s="19"/>
      <c r="BJ33" s="10"/>
      <c r="BK33" s="10"/>
      <c r="BL33" s="10"/>
      <c r="BM33" s="10"/>
      <c r="BN33" s="10"/>
      <c r="BO33" s="10"/>
      <c r="BP33" s="10"/>
      <c r="BQ33" s="19"/>
      <c r="BR33" s="196"/>
      <c r="BS33" s="82"/>
      <c r="BT33" s="197"/>
      <c r="BU33" s="198"/>
      <c r="BV33" s="199"/>
      <c r="BW33" s="200"/>
      <c r="BX33" s="200"/>
      <c r="BY33" s="201"/>
      <c r="BZ33" s="189"/>
    </row>
    <row r="35" spans="1:78" s="88" customFormat="1" x14ac:dyDescent="0.3">
      <c r="A35" s="216" t="s">
        <v>357</v>
      </c>
      <c r="BV35" s="217"/>
    </row>
    <row r="36" spans="1:78" s="231" customFormat="1" ht="28.8" x14ac:dyDescent="0.3">
      <c r="A36" s="218" t="s">
        <v>358</v>
      </c>
      <c r="B36" s="218">
        <v>1</v>
      </c>
      <c r="C36" s="219">
        <v>44484</v>
      </c>
      <c r="D36" s="219" t="s">
        <v>359</v>
      </c>
      <c r="E36" s="219">
        <v>44495</v>
      </c>
      <c r="F36" s="220"/>
      <c r="G36" s="220"/>
      <c r="H36" s="220"/>
      <c r="I36" s="218">
        <f t="shared" ref="I36:I41" si="18">+(E36-C36)+1</f>
        <v>12</v>
      </c>
      <c r="J36" s="221">
        <f>NETWORKDAYS(C36,E36,[1]Holidays!$B$4:B73)</f>
        <v>8</v>
      </c>
      <c r="K36" s="222" t="e">
        <f t="shared" ref="K36:K41" si="19">+I36-Z36</f>
        <v>#VALUE!</v>
      </c>
      <c r="L36" s="222" t="e">
        <f t="shared" ref="L36:L41" si="20">+J36-Y36</f>
        <v>#VALUE!</v>
      </c>
      <c r="M36" s="219" t="s">
        <v>43</v>
      </c>
      <c r="N36" s="219" t="s">
        <v>43</v>
      </c>
      <c r="O36" s="218" t="e">
        <f>NETWORKDAYS(M36,N36,[1]Holidays!$B$4:B68)</f>
        <v>#VALUE!</v>
      </c>
      <c r="P36" s="218" t="e">
        <f t="shared" ref="P36:P41" si="21">+(N36-M36)+1</f>
        <v>#VALUE!</v>
      </c>
      <c r="Q36" s="219" t="s">
        <v>43</v>
      </c>
      <c r="R36" s="219" t="s">
        <v>43</v>
      </c>
      <c r="S36" s="218" t="e">
        <f>NETWORKDAYS(Q36,R36,[1]Holidays!$B$4:B70)</f>
        <v>#VALUE!</v>
      </c>
      <c r="T36" s="218" t="e">
        <f t="shared" ref="T36:T41" si="22">+(R36-Q36)+1</f>
        <v>#VALUE!</v>
      </c>
      <c r="U36" s="219" t="s">
        <v>43</v>
      </c>
      <c r="V36" s="219" t="s">
        <v>43</v>
      </c>
      <c r="W36" s="218" t="e">
        <f>NETWORKDAYS(U36,V36,[1]Holidays!$B$4:B147)</f>
        <v>#VALUE!</v>
      </c>
      <c r="X36" s="218" t="e">
        <f t="shared" ref="X36:X41" si="23">+(V36-U36)+1</f>
        <v>#VALUE!</v>
      </c>
      <c r="Y36" s="223" t="e">
        <f t="shared" ref="Y36:Y41" si="24">+O36+S36+W36</f>
        <v>#VALUE!</v>
      </c>
      <c r="Z36" s="223" t="e">
        <f t="shared" ref="Z36:Z41" si="25">+T36+P36+X36</f>
        <v>#VALUE!</v>
      </c>
      <c r="AA36" s="218"/>
      <c r="AB36" s="218"/>
      <c r="AC36" s="218"/>
      <c r="AD36" s="218"/>
      <c r="AE36" s="218"/>
      <c r="AF36" s="219" t="s">
        <v>43</v>
      </c>
      <c r="AG36" s="219"/>
      <c r="AH36" s="218"/>
      <c r="AI36" s="219"/>
      <c r="AJ36" s="218" t="e">
        <f>NETWORKDAYS(AF36,AI36,[1]Holidays!$B$4:B62)</f>
        <v>#VALUE!</v>
      </c>
      <c r="AK36" s="218" t="e">
        <f t="shared" ref="AK36:AK41" si="26">+(AI36-AF36)+1</f>
        <v>#VALUE!</v>
      </c>
      <c r="AL36" s="224"/>
      <c r="AM36" s="218"/>
      <c r="AN36" s="219" t="s">
        <v>43</v>
      </c>
      <c r="AO36" s="218"/>
      <c r="AP36" s="219"/>
      <c r="AQ36" s="218" t="e">
        <f t="shared" ref="AQ36:AQ41" si="27">+(AP36-AN36)+1</f>
        <v>#VALUE!</v>
      </c>
      <c r="AR36" s="218" t="e">
        <f>NETWORKDAYS(AN36,AP36,[1]Holidays!$B$4:B65)</f>
        <v>#VALUE!</v>
      </c>
      <c r="AS36" s="218"/>
      <c r="AT36" s="218"/>
      <c r="AU36" s="218"/>
      <c r="AV36" s="220"/>
      <c r="AW36" s="220"/>
      <c r="AX36" s="218">
        <f t="shared" ref="AX36:AX41" si="28">SUM(BJ36:BP36)</f>
        <v>0</v>
      </c>
      <c r="AY36" s="220">
        <f t="shared" ref="AY36:AY41" si="29">SUM(BB36:BH36)</f>
        <v>0</v>
      </c>
      <c r="AZ36" s="220">
        <f t="shared" ref="AZ36:AZ41" si="30">+AY36+AX36</f>
        <v>0</v>
      </c>
      <c r="BA36" s="220"/>
      <c r="BB36" s="220"/>
      <c r="BC36" s="220"/>
      <c r="BD36" s="220"/>
      <c r="BE36" s="220"/>
      <c r="BF36" s="220"/>
      <c r="BG36" s="220"/>
      <c r="BH36" s="220"/>
      <c r="BI36" s="220"/>
      <c r="BJ36" s="220"/>
      <c r="BK36" s="220"/>
      <c r="BL36" s="220"/>
      <c r="BM36" s="220"/>
      <c r="BN36" s="220"/>
      <c r="BO36" s="220"/>
      <c r="BP36" s="220"/>
      <c r="BQ36" s="220"/>
      <c r="BR36" s="225"/>
      <c r="BS36" s="225">
        <f t="shared" ref="BS36:BS41" si="31">+AL36</f>
        <v>0</v>
      </c>
      <c r="BT36" s="226">
        <f t="shared" ref="BT36:BT41" si="32">48*AX36</f>
        <v>0</v>
      </c>
      <c r="BU36" s="227">
        <f t="shared" ref="BU36:BU41" si="33">+BS36-BT36</f>
        <v>0</v>
      </c>
      <c r="BV36" s="228"/>
      <c r="BW36" s="229"/>
      <c r="BX36" s="229"/>
      <c r="BY36" s="230"/>
      <c r="BZ36" s="218"/>
    </row>
    <row r="37" spans="1:78" ht="16.5" customHeight="1" x14ac:dyDescent="0.3">
      <c r="A37" s="189" t="s">
        <v>360</v>
      </c>
      <c r="B37" s="189">
        <v>2</v>
      </c>
      <c r="C37" s="190">
        <v>44586</v>
      </c>
      <c r="D37" s="91" t="s">
        <v>359</v>
      </c>
      <c r="E37" s="190">
        <v>44588</v>
      </c>
      <c r="F37" s="191"/>
      <c r="G37" s="10"/>
      <c r="H37" s="191"/>
      <c r="I37" s="32">
        <f t="shared" si="18"/>
        <v>3</v>
      </c>
      <c r="J37" s="192">
        <f>NETWORKDAYS(C37,E37,[1]Holidays!$B$4:B74)</f>
        <v>3</v>
      </c>
      <c r="K37" s="193" t="e">
        <f t="shared" si="19"/>
        <v>#VALUE!</v>
      </c>
      <c r="L37" s="193" t="e">
        <f t="shared" si="20"/>
        <v>#VALUE!</v>
      </c>
      <c r="M37" s="91" t="s">
        <v>43</v>
      </c>
      <c r="N37" s="91" t="s">
        <v>43</v>
      </c>
      <c r="O37" s="32" t="e">
        <f>NETWORKDAYS(M37,N37,[1]Holidays!$B$4:B69)</f>
        <v>#VALUE!</v>
      </c>
      <c r="P37" s="32" t="e">
        <f t="shared" si="21"/>
        <v>#VALUE!</v>
      </c>
      <c r="Q37" s="91" t="s">
        <v>43</v>
      </c>
      <c r="R37" s="91" t="s">
        <v>43</v>
      </c>
      <c r="S37" s="32" t="e">
        <f>NETWORKDAYS(Q37,R37,[1]Holidays!$B$4:B71)</f>
        <v>#VALUE!</v>
      </c>
      <c r="T37" s="32" t="e">
        <f t="shared" si="22"/>
        <v>#VALUE!</v>
      </c>
      <c r="U37" s="91" t="s">
        <v>43</v>
      </c>
      <c r="V37" s="91" t="s">
        <v>43</v>
      </c>
      <c r="W37" s="32" t="e">
        <f>NETWORKDAYS(U37,V37,[1]Holidays!$B$4:B148)</f>
        <v>#VALUE!</v>
      </c>
      <c r="X37" s="32" t="e">
        <f t="shared" si="23"/>
        <v>#VALUE!</v>
      </c>
      <c r="Y37" s="194" t="e">
        <f t="shared" si="24"/>
        <v>#VALUE!</v>
      </c>
      <c r="Z37" s="194" t="e">
        <f t="shared" si="25"/>
        <v>#VALUE!</v>
      </c>
      <c r="AA37" s="189"/>
      <c r="AB37" s="32"/>
      <c r="AC37" s="32"/>
      <c r="AD37" s="32"/>
      <c r="AE37" s="189"/>
      <c r="AF37" s="91" t="s">
        <v>43</v>
      </c>
      <c r="AG37" s="91"/>
      <c r="AH37" s="32"/>
      <c r="AI37" s="91"/>
      <c r="AJ37" s="32" t="e">
        <f>NETWORKDAYS(AF37,AI37,[1]Holidays!$B$4:B63)</f>
        <v>#VALUE!</v>
      </c>
      <c r="AK37" s="32" t="e">
        <f t="shared" si="26"/>
        <v>#VALUE!</v>
      </c>
      <c r="AL37" s="195"/>
      <c r="AM37" s="189"/>
      <c r="AN37" s="91" t="s">
        <v>43</v>
      </c>
      <c r="AO37" s="32"/>
      <c r="AP37" s="91"/>
      <c r="AQ37" s="32" t="e">
        <f t="shared" si="27"/>
        <v>#VALUE!</v>
      </c>
      <c r="AR37" s="32" t="e">
        <f>NETWORKDAYS(AN37,AP37,[1]Holidays!$B$4:B66)</f>
        <v>#VALUE!</v>
      </c>
      <c r="AS37" s="189"/>
      <c r="AT37" s="189"/>
      <c r="AU37" s="32"/>
      <c r="AV37" s="10"/>
      <c r="AW37" s="19"/>
      <c r="AX37" s="32">
        <f t="shared" si="28"/>
        <v>0</v>
      </c>
      <c r="AY37" s="10">
        <f t="shared" si="29"/>
        <v>0</v>
      </c>
      <c r="AZ37" s="10">
        <f t="shared" si="30"/>
        <v>0</v>
      </c>
      <c r="BA37" s="19"/>
      <c r="BB37" s="10"/>
      <c r="BC37" s="10"/>
      <c r="BD37" s="10"/>
      <c r="BE37" s="10"/>
      <c r="BF37" s="10"/>
      <c r="BG37" s="10"/>
      <c r="BH37" s="10"/>
      <c r="BI37" s="19"/>
      <c r="BJ37" s="10"/>
      <c r="BK37" s="10"/>
      <c r="BL37" s="10"/>
      <c r="BM37" s="10"/>
      <c r="BN37" s="10"/>
      <c r="BO37" s="10"/>
      <c r="BP37" s="10"/>
      <c r="BQ37" s="19"/>
      <c r="BR37" s="196"/>
      <c r="BS37" s="82">
        <f t="shared" si="31"/>
        <v>0</v>
      </c>
      <c r="BT37" s="197">
        <f t="shared" si="32"/>
        <v>0</v>
      </c>
      <c r="BU37" s="198">
        <f t="shared" si="33"/>
        <v>0</v>
      </c>
      <c r="BV37" s="199"/>
      <c r="BW37" s="200"/>
      <c r="BX37" s="200"/>
      <c r="BY37" s="201"/>
      <c r="BZ37" s="189"/>
    </row>
    <row r="38" spans="1:78" ht="16.5" customHeight="1" x14ac:dyDescent="0.3">
      <c r="A38" s="189" t="s">
        <v>361</v>
      </c>
      <c r="B38" s="189">
        <v>2</v>
      </c>
      <c r="C38" s="190">
        <v>44588</v>
      </c>
      <c r="D38" s="91" t="s">
        <v>359</v>
      </c>
      <c r="E38" s="190">
        <v>44588</v>
      </c>
      <c r="F38" s="191"/>
      <c r="G38" s="10"/>
      <c r="H38" s="191"/>
      <c r="I38" s="32">
        <f t="shared" si="18"/>
        <v>1</v>
      </c>
      <c r="J38" s="192">
        <f>NETWORKDAYS(C38,E38,[1]Holidays!$B$4:B75)</f>
        <v>1</v>
      </c>
      <c r="K38" s="193" t="e">
        <f t="shared" si="19"/>
        <v>#VALUE!</v>
      </c>
      <c r="L38" s="193" t="e">
        <f t="shared" si="20"/>
        <v>#VALUE!</v>
      </c>
      <c r="M38" s="91" t="s">
        <v>43</v>
      </c>
      <c r="N38" s="91" t="s">
        <v>43</v>
      </c>
      <c r="O38" s="32" t="e">
        <f>NETWORKDAYS(M38,N38,[1]Holidays!$B$4:B70)</f>
        <v>#VALUE!</v>
      </c>
      <c r="P38" s="32" t="e">
        <f t="shared" si="21"/>
        <v>#VALUE!</v>
      </c>
      <c r="Q38" s="91" t="s">
        <v>43</v>
      </c>
      <c r="R38" s="91" t="s">
        <v>43</v>
      </c>
      <c r="S38" s="32" t="e">
        <f>NETWORKDAYS(Q38,R38,[1]Holidays!$B$4:B72)</f>
        <v>#VALUE!</v>
      </c>
      <c r="T38" s="32" t="e">
        <f t="shared" si="22"/>
        <v>#VALUE!</v>
      </c>
      <c r="U38" s="91" t="s">
        <v>43</v>
      </c>
      <c r="V38" s="91" t="s">
        <v>43</v>
      </c>
      <c r="W38" s="32" t="e">
        <f>NETWORKDAYS(U38,V38,[1]Holidays!$B$4:B149)</f>
        <v>#VALUE!</v>
      </c>
      <c r="X38" s="32" t="e">
        <f t="shared" si="23"/>
        <v>#VALUE!</v>
      </c>
      <c r="Y38" s="194" t="e">
        <f t="shared" si="24"/>
        <v>#VALUE!</v>
      </c>
      <c r="Z38" s="194" t="e">
        <f t="shared" si="25"/>
        <v>#VALUE!</v>
      </c>
      <c r="AA38" s="189"/>
      <c r="AB38" s="32"/>
      <c r="AC38" s="32"/>
      <c r="AD38" s="32"/>
      <c r="AE38" s="189"/>
      <c r="AF38" s="91" t="s">
        <v>43</v>
      </c>
      <c r="AG38" s="91"/>
      <c r="AH38" s="32"/>
      <c r="AI38" s="91"/>
      <c r="AJ38" s="32" t="e">
        <f>NETWORKDAYS(AF38,AI38,[1]Holidays!$B$4:B64)</f>
        <v>#VALUE!</v>
      </c>
      <c r="AK38" s="32" t="e">
        <f t="shared" si="26"/>
        <v>#VALUE!</v>
      </c>
      <c r="AL38" s="195"/>
      <c r="AM38" s="189"/>
      <c r="AN38" s="91" t="s">
        <v>43</v>
      </c>
      <c r="AO38" s="32"/>
      <c r="AP38" s="91"/>
      <c r="AQ38" s="32" t="e">
        <f t="shared" si="27"/>
        <v>#VALUE!</v>
      </c>
      <c r="AR38" s="32" t="e">
        <f>NETWORKDAYS(AN38,AP38,[1]Holidays!$B$4:B67)</f>
        <v>#VALUE!</v>
      </c>
      <c r="AS38" s="189"/>
      <c r="AT38" s="189"/>
      <c r="AU38" s="32"/>
      <c r="AV38" s="10"/>
      <c r="AW38" s="19"/>
      <c r="AX38" s="32">
        <f t="shared" si="28"/>
        <v>0</v>
      </c>
      <c r="AY38" s="10">
        <f t="shared" si="29"/>
        <v>0</v>
      </c>
      <c r="AZ38" s="10">
        <f t="shared" si="30"/>
        <v>0</v>
      </c>
      <c r="BA38" s="19"/>
      <c r="BB38" s="10"/>
      <c r="BC38" s="10"/>
      <c r="BD38" s="10"/>
      <c r="BE38" s="10"/>
      <c r="BF38" s="10"/>
      <c r="BG38" s="10"/>
      <c r="BH38" s="10"/>
      <c r="BI38" s="19"/>
      <c r="BJ38" s="10"/>
      <c r="BK38" s="10"/>
      <c r="BL38" s="10"/>
      <c r="BM38" s="10"/>
      <c r="BN38" s="10"/>
      <c r="BO38" s="10"/>
      <c r="BP38" s="10"/>
      <c r="BQ38" s="19"/>
      <c r="BR38" s="196"/>
      <c r="BS38" s="82">
        <f t="shared" si="31"/>
        <v>0</v>
      </c>
      <c r="BT38" s="197">
        <f t="shared" si="32"/>
        <v>0</v>
      </c>
      <c r="BU38" s="198">
        <f t="shared" si="33"/>
        <v>0</v>
      </c>
      <c r="BV38" s="199"/>
      <c r="BW38" s="200"/>
      <c r="BX38" s="200"/>
      <c r="BY38" s="201"/>
      <c r="BZ38" s="189"/>
    </row>
    <row r="39" spans="1:78" ht="28.2" customHeight="1" x14ac:dyDescent="0.3">
      <c r="A39" s="189" t="s">
        <v>362</v>
      </c>
      <c r="B39" s="189">
        <v>2</v>
      </c>
      <c r="C39" s="190">
        <v>44602</v>
      </c>
      <c r="D39" s="91" t="s">
        <v>359</v>
      </c>
      <c r="E39" s="190">
        <v>44606</v>
      </c>
      <c r="F39" s="191"/>
      <c r="G39" s="10"/>
      <c r="H39" s="191"/>
      <c r="I39" s="32">
        <f t="shared" si="18"/>
        <v>5</v>
      </c>
      <c r="J39" s="192">
        <f>NETWORKDAYS(C39,E39,[1]Holidays!$B$4:B82)</f>
        <v>3</v>
      </c>
      <c r="K39" s="193" t="e">
        <f t="shared" si="19"/>
        <v>#VALUE!</v>
      </c>
      <c r="L39" s="193" t="e">
        <f t="shared" si="20"/>
        <v>#VALUE!</v>
      </c>
      <c r="M39" s="91" t="s">
        <v>43</v>
      </c>
      <c r="N39" s="91" t="s">
        <v>43</v>
      </c>
      <c r="O39" s="32" t="e">
        <f>NETWORKDAYS(M39,N39,[1]Holidays!$B$4:B77)</f>
        <v>#VALUE!</v>
      </c>
      <c r="P39" s="32" t="e">
        <f t="shared" si="21"/>
        <v>#VALUE!</v>
      </c>
      <c r="Q39" s="91" t="s">
        <v>43</v>
      </c>
      <c r="R39" s="91" t="s">
        <v>43</v>
      </c>
      <c r="S39" s="32" t="e">
        <f>NETWORKDAYS(Q39,R39,[1]Holidays!$B$4:B79)</f>
        <v>#VALUE!</v>
      </c>
      <c r="T39" s="32" t="e">
        <f t="shared" si="22"/>
        <v>#VALUE!</v>
      </c>
      <c r="U39" s="91" t="s">
        <v>43</v>
      </c>
      <c r="V39" s="91" t="s">
        <v>43</v>
      </c>
      <c r="W39" s="32" t="e">
        <f>NETWORKDAYS(U39,V39,[1]Holidays!$B$4:B156)</f>
        <v>#VALUE!</v>
      </c>
      <c r="X39" s="32" t="e">
        <f t="shared" si="23"/>
        <v>#VALUE!</v>
      </c>
      <c r="Y39" s="194" t="e">
        <f t="shared" si="24"/>
        <v>#VALUE!</v>
      </c>
      <c r="Z39" s="194" t="e">
        <f t="shared" si="25"/>
        <v>#VALUE!</v>
      </c>
      <c r="AA39" s="189"/>
      <c r="AB39" s="32"/>
      <c r="AC39" s="32"/>
      <c r="AD39" s="32"/>
      <c r="AE39" s="189"/>
      <c r="AF39" s="91" t="s">
        <v>43</v>
      </c>
      <c r="AG39" s="91" t="e">
        <f>+AF39+10</f>
        <v>#VALUE!</v>
      </c>
      <c r="AH39" s="32"/>
      <c r="AI39" s="91"/>
      <c r="AJ39" s="32" t="e">
        <f>NETWORKDAYS(AF39,AI39,[1]Holidays!$B$4:B71)</f>
        <v>#VALUE!</v>
      </c>
      <c r="AK39" s="32" t="e">
        <f t="shared" si="26"/>
        <v>#VALUE!</v>
      </c>
      <c r="AL39" s="195"/>
      <c r="AM39" s="189"/>
      <c r="AN39" s="91" t="s">
        <v>43</v>
      </c>
      <c r="AO39" s="32"/>
      <c r="AP39" s="91"/>
      <c r="AQ39" s="32" t="e">
        <f t="shared" si="27"/>
        <v>#VALUE!</v>
      </c>
      <c r="AR39" s="32" t="e">
        <f>NETWORKDAYS(AN39,AP39,[1]Holidays!$B$4:B74)</f>
        <v>#VALUE!</v>
      </c>
      <c r="AS39" s="189"/>
      <c r="AT39" s="189"/>
      <c r="AU39" s="32"/>
      <c r="AV39" s="10"/>
      <c r="AW39" s="19"/>
      <c r="AX39" s="32">
        <f t="shared" si="28"/>
        <v>0</v>
      </c>
      <c r="AY39" s="10">
        <f t="shared" si="29"/>
        <v>0</v>
      </c>
      <c r="AZ39" s="10">
        <f t="shared" si="30"/>
        <v>0</v>
      </c>
      <c r="BA39" s="19"/>
      <c r="BB39" s="10"/>
      <c r="BC39" s="10"/>
      <c r="BD39" s="10"/>
      <c r="BE39" s="10"/>
      <c r="BF39" s="10"/>
      <c r="BG39" s="10"/>
      <c r="BH39" s="10"/>
      <c r="BI39" s="19"/>
      <c r="BJ39" s="10"/>
      <c r="BK39" s="10"/>
      <c r="BL39" s="10"/>
      <c r="BM39" s="10"/>
      <c r="BN39" s="10"/>
      <c r="BO39" s="10"/>
      <c r="BP39" s="10"/>
      <c r="BQ39" s="19"/>
      <c r="BR39" s="196"/>
      <c r="BS39" s="82">
        <f t="shared" si="31"/>
        <v>0</v>
      </c>
      <c r="BT39" s="197">
        <f t="shared" si="32"/>
        <v>0</v>
      </c>
      <c r="BU39" s="198">
        <f t="shared" si="33"/>
        <v>0</v>
      </c>
      <c r="BV39" s="199"/>
      <c r="BW39" s="200"/>
      <c r="BX39" s="200"/>
      <c r="BY39" s="201"/>
      <c r="BZ39" s="189"/>
    </row>
    <row r="40" spans="1:78" ht="28.8" customHeight="1" x14ac:dyDescent="0.3">
      <c r="A40" s="189" t="s">
        <v>363</v>
      </c>
      <c r="B40" s="189">
        <v>2</v>
      </c>
      <c r="C40" s="190">
        <v>44608</v>
      </c>
      <c r="D40" s="91" t="s">
        <v>359</v>
      </c>
      <c r="E40" s="190"/>
      <c r="F40" s="191"/>
      <c r="G40" s="10"/>
      <c r="H40" s="191"/>
      <c r="I40" s="32">
        <f t="shared" si="18"/>
        <v>-44607</v>
      </c>
      <c r="J40" s="192">
        <f>NETWORKDAYS(C40,E40,[1]Holidays!$B$4:B83)</f>
        <v>-31849</v>
      </c>
      <c r="K40" s="193" t="e">
        <f t="shared" si="19"/>
        <v>#VALUE!</v>
      </c>
      <c r="L40" s="193" t="e">
        <f t="shared" si="20"/>
        <v>#VALUE!</v>
      </c>
      <c r="M40" s="91" t="s">
        <v>43</v>
      </c>
      <c r="N40" s="91" t="s">
        <v>43</v>
      </c>
      <c r="O40" s="32" t="e">
        <f>NETWORKDAYS(M40,N40,[1]Holidays!$B$4:B78)</f>
        <v>#VALUE!</v>
      </c>
      <c r="P40" s="32" t="e">
        <f t="shared" si="21"/>
        <v>#VALUE!</v>
      </c>
      <c r="Q40" s="91" t="s">
        <v>43</v>
      </c>
      <c r="R40" s="91" t="s">
        <v>43</v>
      </c>
      <c r="S40" s="32" t="e">
        <f>NETWORKDAYS(Q40,R40,[1]Holidays!$B$4:B80)</f>
        <v>#VALUE!</v>
      </c>
      <c r="T40" s="32" t="e">
        <f t="shared" si="22"/>
        <v>#VALUE!</v>
      </c>
      <c r="U40" s="91" t="s">
        <v>43</v>
      </c>
      <c r="V40" s="91" t="s">
        <v>43</v>
      </c>
      <c r="W40" s="32" t="e">
        <f>NETWORKDAYS(U40,V40,[1]Holidays!$B$4:B157)</f>
        <v>#VALUE!</v>
      </c>
      <c r="X40" s="32" t="e">
        <f t="shared" si="23"/>
        <v>#VALUE!</v>
      </c>
      <c r="Y40" s="194" t="e">
        <f t="shared" si="24"/>
        <v>#VALUE!</v>
      </c>
      <c r="Z40" s="194" t="e">
        <f t="shared" si="25"/>
        <v>#VALUE!</v>
      </c>
      <c r="AA40" s="189"/>
      <c r="AB40" s="32"/>
      <c r="AC40" s="32"/>
      <c r="AD40" s="32"/>
      <c r="AE40" s="189"/>
      <c r="AF40" s="91" t="s">
        <v>43</v>
      </c>
      <c r="AG40" s="91" t="e">
        <f>+AF40+10</f>
        <v>#VALUE!</v>
      </c>
      <c r="AH40" s="32"/>
      <c r="AI40" s="91"/>
      <c r="AJ40" s="32" t="e">
        <f>NETWORKDAYS(AF40,AI40,[1]Holidays!$B$4:B72)</f>
        <v>#VALUE!</v>
      </c>
      <c r="AK40" s="32" t="e">
        <f t="shared" si="26"/>
        <v>#VALUE!</v>
      </c>
      <c r="AL40" s="195"/>
      <c r="AM40" s="189"/>
      <c r="AN40" s="91" t="s">
        <v>43</v>
      </c>
      <c r="AO40" s="32"/>
      <c r="AP40" s="91"/>
      <c r="AQ40" s="32" t="e">
        <f t="shared" si="27"/>
        <v>#VALUE!</v>
      </c>
      <c r="AR40" s="32" t="e">
        <f>NETWORKDAYS(AN40,AP40,[1]Holidays!$B$4:B75)</f>
        <v>#VALUE!</v>
      </c>
      <c r="AS40" s="189"/>
      <c r="AT40" s="189"/>
      <c r="AU40" s="32"/>
      <c r="AV40" s="10"/>
      <c r="AW40" s="19"/>
      <c r="AX40" s="32">
        <f t="shared" si="28"/>
        <v>0</v>
      </c>
      <c r="AY40" s="10">
        <f t="shared" si="29"/>
        <v>0</v>
      </c>
      <c r="AZ40" s="10">
        <f t="shared" si="30"/>
        <v>0</v>
      </c>
      <c r="BA40" s="19"/>
      <c r="BB40" s="10"/>
      <c r="BC40" s="10"/>
      <c r="BD40" s="10"/>
      <c r="BE40" s="10"/>
      <c r="BF40" s="10"/>
      <c r="BG40" s="10"/>
      <c r="BH40" s="10"/>
      <c r="BI40" s="19"/>
      <c r="BJ40" s="10"/>
      <c r="BK40" s="10"/>
      <c r="BL40" s="10"/>
      <c r="BM40" s="10"/>
      <c r="BN40" s="10"/>
      <c r="BO40" s="10"/>
      <c r="BP40" s="10"/>
      <c r="BQ40" s="19"/>
      <c r="BR40" s="196"/>
      <c r="BS40" s="82">
        <f t="shared" si="31"/>
        <v>0</v>
      </c>
      <c r="BT40" s="197">
        <f t="shared" si="32"/>
        <v>0</v>
      </c>
      <c r="BU40" s="198">
        <f t="shared" si="33"/>
        <v>0</v>
      </c>
      <c r="BV40" s="199"/>
      <c r="BW40" s="200"/>
      <c r="BX40" s="200"/>
      <c r="BY40" s="201"/>
      <c r="BZ40" s="189"/>
    </row>
    <row r="41" spans="1:78" ht="16.5" customHeight="1" x14ac:dyDescent="0.3">
      <c r="A41" s="189" t="s">
        <v>364</v>
      </c>
      <c r="B41" s="189">
        <v>2</v>
      </c>
      <c r="C41" s="190">
        <v>44610</v>
      </c>
      <c r="D41" s="91" t="s">
        <v>359</v>
      </c>
      <c r="E41" s="190">
        <v>44614</v>
      </c>
      <c r="F41" s="191"/>
      <c r="G41" s="10"/>
      <c r="H41" s="191"/>
      <c r="I41" s="32">
        <f t="shared" si="18"/>
        <v>5</v>
      </c>
      <c r="J41" s="192">
        <f>NETWORKDAYS(C41,E41,[1]Holidays!$B$4:B84)</f>
        <v>2</v>
      </c>
      <c r="K41" s="193" t="e">
        <f t="shared" si="19"/>
        <v>#VALUE!</v>
      </c>
      <c r="L41" s="193" t="e">
        <f t="shared" si="20"/>
        <v>#VALUE!</v>
      </c>
      <c r="M41" s="91" t="s">
        <v>43</v>
      </c>
      <c r="N41" s="91" t="s">
        <v>43</v>
      </c>
      <c r="O41" s="32" t="e">
        <f>NETWORKDAYS(M41,N41,[1]Holidays!$B$4:B79)</f>
        <v>#VALUE!</v>
      </c>
      <c r="P41" s="32" t="e">
        <f t="shared" si="21"/>
        <v>#VALUE!</v>
      </c>
      <c r="Q41" s="91" t="s">
        <v>43</v>
      </c>
      <c r="R41" s="91" t="s">
        <v>43</v>
      </c>
      <c r="S41" s="32" t="e">
        <f>NETWORKDAYS(Q41,R41,[1]Holidays!$B$4:B81)</f>
        <v>#VALUE!</v>
      </c>
      <c r="T41" s="32" t="e">
        <f t="shared" si="22"/>
        <v>#VALUE!</v>
      </c>
      <c r="U41" s="91" t="s">
        <v>43</v>
      </c>
      <c r="V41" s="91" t="s">
        <v>43</v>
      </c>
      <c r="W41" s="32" t="e">
        <f>NETWORKDAYS(U41,V41,[1]Holidays!$B$4:B158)</f>
        <v>#VALUE!</v>
      </c>
      <c r="X41" s="32" t="e">
        <f t="shared" si="23"/>
        <v>#VALUE!</v>
      </c>
      <c r="Y41" s="194" t="e">
        <f t="shared" si="24"/>
        <v>#VALUE!</v>
      </c>
      <c r="Z41" s="194" t="e">
        <f t="shared" si="25"/>
        <v>#VALUE!</v>
      </c>
      <c r="AA41" s="189"/>
      <c r="AB41" s="32"/>
      <c r="AC41" s="32"/>
      <c r="AD41" s="32"/>
      <c r="AE41" s="189"/>
      <c r="AF41" s="91" t="s">
        <v>43</v>
      </c>
      <c r="AG41" s="91" t="e">
        <f>+AF41+10</f>
        <v>#VALUE!</v>
      </c>
      <c r="AH41" s="32"/>
      <c r="AI41" s="91"/>
      <c r="AJ41" s="32" t="e">
        <f>NETWORKDAYS(AF41,AI41,[1]Holidays!$B$4:B73)</f>
        <v>#VALUE!</v>
      </c>
      <c r="AK41" s="32" t="e">
        <f t="shared" si="26"/>
        <v>#VALUE!</v>
      </c>
      <c r="AL41" s="195"/>
      <c r="AM41" s="189"/>
      <c r="AN41" s="91" t="s">
        <v>43</v>
      </c>
      <c r="AO41" s="32"/>
      <c r="AP41" s="91"/>
      <c r="AQ41" s="32" t="e">
        <f t="shared" si="27"/>
        <v>#VALUE!</v>
      </c>
      <c r="AR41" s="32" t="e">
        <f>NETWORKDAYS(AN41,AP41,[1]Holidays!$B$4:B76)</f>
        <v>#VALUE!</v>
      </c>
      <c r="AS41" s="189"/>
      <c r="AT41" s="189"/>
      <c r="AU41" s="32"/>
      <c r="AV41" s="10"/>
      <c r="AW41" s="19"/>
      <c r="AX41" s="32">
        <f t="shared" si="28"/>
        <v>0</v>
      </c>
      <c r="AY41" s="10">
        <f t="shared" si="29"/>
        <v>0</v>
      </c>
      <c r="AZ41" s="10">
        <f t="shared" si="30"/>
        <v>0</v>
      </c>
      <c r="BA41" s="19"/>
      <c r="BB41" s="10"/>
      <c r="BC41" s="10"/>
      <c r="BD41" s="10"/>
      <c r="BE41" s="10"/>
      <c r="BF41" s="10"/>
      <c r="BG41" s="10"/>
      <c r="BH41" s="10"/>
      <c r="BI41" s="19"/>
      <c r="BJ41" s="10"/>
      <c r="BK41" s="10"/>
      <c r="BL41" s="10"/>
      <c r="BM41" s="10"/>
      <c r="BN41" s="10"/>
      <c r="BO41" s="10"/>
      <c r="BP41" s="10"/>
      <c r="BQ41" s="19"/>
      <c r="BR41" s="196"/>
      <c r="BS41" s="82">
        <f t="shared" si="31"/>
        <v>0</v>
      </c>
      <c r="BT41" s="197">
        <f t="shared" si="32"/>
        <v>0</v>
      </c>
      <c r="BU41" s="198">
        <f t="shared" si="33"/>
        <v>0</v>
      </c>
      <c r="BV41" s="199"/>
      <c r="BW41" s="200"/>
      <c r="BX41" s="200"/>
      <c r="BY41" s="201"/>
      <c r="BZ41" s="189"/>
    </row>
    <row r="43" spans="1:78" x14ac:dyDescent="0.3">
      <c r="AL43" s="232"/>
    </row>
  </sheetData>
  <sheetProtection algorithmName="SHA-512" hashValue="5qIrnAgaKWvEWsDurJ8Y6pJDmMePwL6Ey4F/ZgWxp9DGFUnVt7QiiRD8K2PFOn8kPcZh2ZeZVQU6RwdfbXJO9w==" saltValue="TQZQQdJLE2TL9IngY1MBYQ==" spinCount="100000" sheet="1" objects="1" scenarios="1"/>
  <mergeCells count="80">
    <mergeCell ref="BX2:BX4"/>
    <mergeCell ref="BZ2:BZ4"/>
    <mergeCell ref="AE3:AE4"/>
    <mergeCell ref="AF3:AF4"/>
    <mergeCell ref="AG3:AG4"/>
    <mergeCell ref="AH3:AH4"/>
    <mergeCell ref="AI3:AI4"/>
    <mergeCell ref="AJ3:AJ4"/>
    <mergeCell ref="AK3:AK4"/>
    <mergeCell ref="AL3:AL4"/>
    <mergeCell ref="BR2:BR4"/>
    <mergeCell ref="BS2:BS4"/>
    <mergeCell ref="BT2:BT4"/>
    <mergeCell ref="BU2:BU4"/>
    <mergeCell ref="BV2:BV4"/>
    <mergeCell ref="BW2:BW4"/>
    <mergeCell ref="BK2:BK4"/>
    <mergeCell ref="BL2:BL4"/>
    <mergeCell ref="BM2:BM4"/>
    <mergeCell ref="BN2:BN4"/>
    <mergeCell ref="BO2:BO4"/>
    <mergeCell ref="BP2:BP4"/>
    <mergeCell ref="BJ2:BJ4"/>
    <mergeCell ref="AV2:AV4"/>
    <mergeCell ref="AX2:AX4"/>
    <mergeCell ref="AY2:AY4"/>
    <mergeCell ref="AZ2:AZ4"/>
    <mergeCell ref="BB2:BB4"/>
    <mergeCell ref="BC2:BC4"/>
    <mergeCell ref="BD2:BD4"/>
    <mergeCell ref="BE2:BE4"/>
    <mergeCell ref="BF2:BF4"/>
    <mergeCell ref="BG2:BG4"/>
    <mergeCell ref="BH2:BH4"/>
    <mergeCell ref="AD2:AD4"/>
    <mergeCell ref="AE2:AK2"/>
    <mergeCell ref="AM2:AR2"/>
    <mergeCell ref="AS2:AS4"/>
    <mergeCell ref="AT2:AT4"/>
    <mergeCell ref="AQ3:AQ4"/>
    <mergeCell ref="AR3:AR4"/>
    <mergeCell ref="AU2:AU4"/>
    <mergeCell ref="AM3:AM4"/>
    <mergeCell ref="AN3:AN4"/>
    <mergeCell ref="AO3:AO4"/>
    <mergeCell ref="AP3:AP4"/>
    <mergeCell ref="AC2:AC4"/>
    <mergeCell ref="R2:R4"/>
    <mergeCell ref="S2:S4"/>
    <mergeCell ref="T2:T4"/>
    <mergeCell ref="U2:U4"/>
    <mergeCell ref="V2:V4"/>
    <mergeCell ref="W2:W4"/>
    <mergeCell ref="X2:X4"/>
    <mergeCell ref="Y2:Y4"/>
    <mergeCell ref="Z2:Z4"/>
    <mergeCell ref="AA2:AA4"/>
    <mergeCell ref="AB2:AB4"/>
    <mergeCell ref="Q2:Q4"/>
    <mergeCell ref="F2:F4"/>
    <mergeCell ref="G2:G4"/>
    <mergeCell ref="H2:H4"/>
    <mergeCell ref="I2:I4"/>
    <mergeCell ref="J2:J4"/>
    <mergeCell ref="K2:K4"/>
    <mergeCell ref="L2:L4"/>
    <mergeCell ref="M2:M4"/>
    <mergeCell ref="N2:N4"/>
    <mergeCell ref="O2:O4"/>
    <mergeCell ref="P2:P4"/>
    <mergeCell ref="B1:AT1"/>
    <mergeCell ref="AX1:AZ1"/>
    <mergeCell ref="BB1:BH1"/>
    <mergeCell ref="BJ1:BP1"/>
    <mergeCell ref="BR1:BX1"/>
    <mergeCell ref="A2:A4"/>
    <mergeCell ref="B2:B4"/>
    <mergeCell ref="C2:C4"/>
    <mergeCell ref="D2:D4"/>
    <mergeCell ref="E2:E4"/>
  </mergeCells>
  <hyperlinks>
    <hyperlink ref="AT13" r:id="rId1" xr:uid="{5696DE9B-09BB-4C7D-9DAE-99652CE639A4}"/>
  </hyperlinks>
  <pageMargins left="0.7" right="0.7" top="0.75" bottom="0.75" header="0.3" footer="0.3"/>
  <pageSetup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9BEEC-3DBE-4DB9-B27E-4C3B84D0D5C3}">
  <sheetPr>
    <pageSetUpPr fitToPage="1"/>
  </sheetPr>
  <dimension ref="A1:AY39"/>
  <sheetViews>
    <sheetView zoomScale="70" zoomScaleNormal="70" workbookViewId="0">
      <pane ySplit="2124" activePane="bottomLeft"/>
      <selection activeCell="AL1" sqref="AL1:AM1048576"/>
      <selection pane="bottomLeft" activeCell="F8" sqref="F8"/>
    </sheetView>
  </sheetViews>
  <sheetFormatPr defaultRowHeight="14.4" x14ac:dyDescent="0.3"/>
  <cols>
    <col min="1" max="1" width="7.6640625" style="10" customWidth="1"/>
    <col min="2" max="2" width="8.88671875" style="10"/>
    <col min="3" max="3" width="15.33203125" style="10" customWidth="1"/>
    <col min="4" max="4" width="14.6640625" style="10" customWidth="1"/>
    <col min="5" max="5" width="15.6640625" style="10" customWidth="1"/>
    <col min="6" max="6" width="32.44140625" style="10" bestFit="1" customWidth="1"/>
    <col min="7" max="7" width="10.88671875" style="10" customWidth="1"/>
    <col min="8" max="8" width="9.6640625" style="10" customWidth="1"/>
    <col min="9" max="9" width="12" style="10" customWidth="1"/>
    <col min="10" max="10" width="11.44140625" style="10" customWidth="1"/>
    <col min="11" max="12" width="10.88671875" style="10" customWidth="1"/>
    <col min="13" max="13" width="10.5546875" style="10" customWidth="1"/>
    <col min="14" max="14" width="12.5546875" style="10" customWidth="1"/>
    <col min="15" max="15" width="12.6640625" style="10" customWidth="1"/>
    <col min="16" max="16" width="9.6640625" style="10" customWidth="1"/>
    <col min="17" max="17" width="8.88671875" style="10"/>
    <col min="18" max="18" width="10.6640625" style="10" customWidth="1"/>
    <col min="19" max="19" width="10.6640625" style="14" customWidth="1"/>
    <col min="20" max="20" width="10.6640625" style="10" customWidth="1"/>
    <col min="21" max="21" width="8.88671875" style="10"/>
    <col min="22" max="22" width="10.6640625" style="10" customWidth="1"/>
    <col min="23" max="23" width="64.21875" style="10" customWidth="1"/>
    <col min="24" max="24" width="42.77734375" style="10" customWidth="1"/>
    <col min="25" max="25" width="9.33203125" style="10" customWidth="1"/>
    <col min="26" max="26" width="29.44140625" style="10" customWidth="1"/>
    <col min="27" max="27" width="0.6640625" style="19" customWidth="1"/>
    <col min="28" max="29" width="8.88671875" style="10"/>
    <col min="30" max="30" width="14.33203125" style="10" customWidth="1"/>
    <col min="31" max="32" width="8.88671875" style="10"/>
    <col min="33" max="33" width="0.88671875" style="19" customWidth="1"/>
    <col min="34" max="34" width="10.5546875" style="10" bestFit="1" customWidth="1"/>
    <col min="35" max="35" width="10.5546875" style="81" bestFit="1" customWidth="1"/>
    <col min="36" max="36" width="12.5546875" customWidth="1"/>
    <col min="37" max="37" width="8.88671875" style="10"/>
    <col min="38" max="38" width="12.21875" style="14" customWidth="1"/>
    <col min="39" max="39" width="9.88671875" style="10" customWidth="1"/>
    <col min="40" max="40" width="0.88671875" style="80" customWidth="1"/>
    <col min="41" max="41" width="11.88671875" style="10" customWidth="1"/>
    <col min="42" max="42" width="0.6640625" style="10" customWidth="1"/>
    <col min="43" max="43" width="8.88671875" style="10"/>
    <col min="44" max="44" width="0.88671875" style="19" customWidth="1"/>
    <col min="45" max="48" width="8.88671875" style="10"/>
    <col min="49" max="49" width="0.88671875" style="19" customWidth="1"/>
    <col min="51" max="51" width="36.5546875" style="32" customWidth="1"/>
  </cols>
  <sheetData>
    <row r="1" spans="1:51" ht="31.95" customHeight="1" thickBot="1" x14ac:dyDescent="0.35">
      <c r="A1" s="59"/>
      <c r="B1" s="248" t="s">
        <v>165</v>
      </c>
      <c r="C1" s="249"/>
      <c r="D1" s="249"/>
      <c r="E1" s="249"/>
      <c r="F1" s="249"/>
      <c r="G1" s="249"/>
      <c r="H1" s="249"/>
      <c r="I1" s="249"/>
      <c r="J1" s="249"/>
      <c r="K1" s="249"/>
      <c r="L1" s="249"/>
      <c r="M1" s="249"/>
      <c r="N1" s="249"/>
      <c r="O1" s="249"/>
      <c r="P1" s="249"/>
      <c r="Q1" s="249"/>
      <c r="R1" s="249"/>
      <c r="S1" s="249"/>
      <c r="T1" s="249"/>
      <c r="U1" s="249"/>
      <c r="V1" s="249"/>
      <c r="W1" s="249"/>
      <c r="X1" s="250"/>
      <c r="Y1" s="12"/>
      <c r="Z1" s="22"/>
      <c r="AA1" s="108"/>
      <c r="AB1" s="252" t="s">
        <v>281</v>
      </c>
      <c r="AC1" s="252"/>
      <c r="AD1" s="252"/>
      <c r="AE1" s="252"/>
      <c r="AF1" s="252"/>
      <c r="AG1" s="18"/>
      <c r="AH1" s="252" t="s">
        <v>264</v>
      </c>
      <c r="AI1" s="252"/>
      <c r="AJ1" s="252"/>
      <c r="AK1" s="252"/>
      <c r="AL1" s="252"/>
      <c r="AM1" s="252"/>
      <c r="AO1" s="284" t="s">
        <v>280</v>
      </c>
      <c r="AP1" s="284"/>
      <c r="AQ1" s="284"/>
      <c r="AS1" s="283" t="s">
        <v>266</v>
      </c>
      <c r="AT1" s="283"/>
      <c r="AU1" s="283"/>
      <c r="AV1" s="283"/>
      <c r="AX1" s="45"/>
      <c r="AY1" s="38"/>
    </row>
    <row r="2" spans="1:51" ht="14.4" customHeight="1" x14ac:dyDescent="0.3">
      <c r="A2" s="238" t="s">
        <v>90</v>
      </c>
      <c r="B2" s="238" t="s">
        <v>16</v>
      </c>
      <c r="C2" s="235" t="s">
        <v>164</v>
      </c>
      <c r="D2" s="238" t="s">
        <v>163</v>
      </c>
      <c r="E2" s="254" t="s">
        <v>162</v>
      </c>
      <c r="F2" s="245" t="s">
        <v>0</v>
      </c>
      <c r="G2" s="245" t="s">
        <v>161</v>
      </c>
      <c r="H2" s="289" t="s">
        <v>7</v>
      </c>
      <c r="I2" s="289" t="s">
        <v>19</v>
      </c>
      <c r="J2" s="288" t="s">
        <v>18</v>
      </c>
      <c r="K2" s="238" t="s">
        <v>160</v>
      </c>
      <c r="L2" s="254" t="s">
        <v>159</v>
      </c>
      <c r="M2" s="254" t="s">
        <v>158</v>
      </c>
      <c r="N2" s="290" t="s">
        <v>8</v>
      </c>
      <c r="O2" s="288" t="s">
        <v>89</v>
      </c>
      <c r="P2" s="290" t="s">
        <v>3</v>
      </c>
      <c r="Q2" s="291"/>
      <c r="R2" s="292"/>
      <c r="S2" s="58"/>
      <c r="T2" s="290" t="s">
        <v>6</v>
      </c>
      <c r="U2" s="291"/>
      <c r="V2" s="292"/>
      <c r="W2" s="287" t="s">
        <v>9</v>
      </c>
      <c r="X2" s="285" t="s">
        <v>157</v>
      </c>
      <c r="Y2" s="258" t="s">
        <v>156</v>
      </c>
      <c r="Z2" s="268" t="s">
        <v>155</v>
      </c>
      <c r="AA2" s="71"/>
      <c r="AB2" s="285" t="s">
        <v>255</v>
      </c>
      <c r="AC2" s="285" t="s">
        <v>269</v>
      </c>
      <c r="AD2" s="285" t="s">
        <v>253</v>
      </c>
      <c r="AE2" s="285" t="s">
        <v>279</v>
      </c>
      <c r="AF2" s="286" t="s">
        <v>268</v>
      </c>
      <c r="AG2" s="107"/>
      <c r="AH2" s="286" t="s">
        <v>23</v>
      </c>
      <c r="AI2" s="295" t="s">
        <v>278</v>
      </c>
      <c r="AJ2" s="285" t="s">
        <v>277</v>
      </c>
      <c r="AK2" s="286" t="s">
        <v>246</v>
      </c>
      <c r="AL2" s="295" t="s">
        <v>276</v>
      </c>
      <c r="AM2" s="285" t="s">
        <v>275</v>
      </c>
      <c r="AN2" s="33"/>
      <c r="AO2" s="270" t="s">
        <v>263</v>
      </c>
      <c r="AP2" s="33"/>
      <c r="AQ2" s="285" t="s">
        <v>262</v>
      </c>
      <c r="AR2" s="74"/>
      <c r="AS2" s="285" t="s">
        <v>260</v>
      </c>
      <c r="AT2" s="285" t="s">
        <v>270</v>
      </c>
      <c r="AU2" s="285" t="s">
        <v>274</v>
      </c>
      <c r="AV2" s="285" t="s">
        <v>273</v>
      </c>
      <c r="AW2" s="74"/>
      <c r="AX2" s="285" t="s">
        <v>261</v>
      </c>
      <c r="AY2" s="285" t="s">
        <v>243</v>
      </c>
    </row>
    <row r="3" spans="1:51" ht="28.95" customHeight="1" x14ac:dyDescent="0.3">
      <c r="A3" s="239"/>
      <c r="B3" s="239"/>
      <c r="C3" s="236"/>
      <c r="D3" s="239"/>
      <c r="E3" s="243"/>
      <c r="F3" s="246"/>
      <c r="G3" s="246"/>
      <c r="H3" s="239"/>
      <c r="I3" s="239"/>
      <c r="J3" s="246"/>
      <c r="K3" s="239"/>
      <c r="L3" s="243"/>
      <c r="M3" s="243"/>
      <c r="N3" s="256"/>
      <c r="O3" s="246"/>
      <c r="P3" s="256" t="s">
        <v>4</v>
      </c>
      <c r="Q3" s="260" t="s">
        <v>5</v>
      </c>
      <c r="R3" s="246" t="s">
        <v>17</v>
      </c>
      <c r="S3" s="293" t="s">
        <v>23</v>
      </c>
      <c r="T3" s="239" t="s">
        <v>4</v>
      </c>
      <c r="U3" s="243" t="s">
        <v>5</v>
      </c>
      <c r="V3" s="246" t="s">
        <v>17</v>
      </c>
      <c r="W3" s="266"/>
      <c r="X3" s="268"/>
      <c r="Y3" s="258"/>
      <c r="Z3" s="268"/>
      <c r="AA3" s="71"/>
      <c r="AB3" s="268"/>
      <c r="AC3" s="268"/>
      <c r="AD3" s="268"/>
      <c r="AE3" s="268"/>
      <c r="AF3" s="272"/>
      <c r="AG3" s="95"/>
      <c r="AH3" s="272"/>
      <c r="AI3" s="278"/>
      <c r="AJ3" s="268"/>
      <c r="AK3" s="272"/>
      <c r="AL3" s="278"/>
      <c r="AM3" s="268"/>
      <c r="AN3" s="33"/>
      <c r="AO3" s="270"/>
      <c r="AP3" s="33"/>
      <c r="AQ3" s="268"/>
      <c r="AR3" s="71"/>
      <c r="AS3" s="268"/>
      <c r="AT3" s="268"/>
      <c r="AU3" s="268"/>
      <c r="AV3" s="268"/>
      <c r="AW3" s="71"/>
      <c r="AX3" s="268"/>
      <c r="AY3" s="268"/>
    </row>
    <row r="4" spans="1:51" ht="28.2" customHeight="1" thickBot="1" x14ac:dyDescent="0.35">
      <c r="A4" s="240"/>
      <c r="B4" s="240"/>
      <c r="C4" s="237"/>
      <c r="D4" s="240"/>
      <c r="E4" s="244"/>
      <c r="F4" s="247"/>
      <c r="G4" s="247"/>
      <c r="H4" s="240"/>
      <c r="I4" s="240"/>
      <c r="J4" s="247"/>
      <c r="K4" s="240"/>
      <c r="L4" s="244"/>
      <c r="M4" s="244"/>
      <c r="N4" s="257"/>
      <c r="O4" s="247"/>
      <c r="P4" s="257"/>
      <c r="Q4" s="261"/>
      <c r="R4" s="247"/>
      <c r="S4" s="294"/>
      <c r="T4" s="240"/>
      <c r="U4" s="244"/>
      <c r="V4" s="247"/>
      <c r="W4" s="267"/>
      <c r="X4" s="269"/>
      <c r="Y4" s="259"/>
      <c r="Z4" s="269"/>
      <c r="AA4" s="72"/>
      <c r="AB4" s="269"/>
      <c r="AC4" s="269"/>
      <c r="AD4" s="269"/>
      <c r="AE4" s="269"/>
      <c r="AF4" s="273"/>
      <c r="AG4" s="94"/>
      <c r="AH4" s="273"/>
      <c r="AI4" s="279"/>
      <c r="AJ4" s="269"/>
      <c r="AK4" s="273"/>
      <c r="AL4" s="279"/>
      <c r="AM4" s="269"/>
      <c r="AN4" s="93"/>
      <c r="AO4" s="271"/>
      <c r="AP4" s="93"/>
      <c r="AQ4" s="269"/>
      <c r="AR4" s="72"/>
      <c r="AS4" s="269"/>
      <c r="AT4" s="269"/>
      <c r="AU4" s="269"/>
      <c r="AV4" s="269"/>
      <c r="AW4" s="72"/>
      <c r="AX4" s="269"/>
      <c r="AY4" s="269" t="s">
        <v>243</v>
      </c>
    </row>
    <row r="5" spans="1:51" x14ac:dyDescent="0.3">
      <c r="A5" s="33"/>
      <c r="B5" s="33"/>
      <c r="C5" s="33"/>
      <c r="D5" s="33"/>
      <c r="E5" s="33"/>
      <c r="F5" s="33"/>
      <c r="G5" s="33"/>
      <c r="H5" s="33"/>
      <c r="I5" s="33"/>
      <c r="J5" s="57">
        <f>AVERAGE(J8:J39)</f>
        <v>12.590909090909092</v>
      </c>
      <c r="K5" s="57" t="s">
        <v>154</v>
      </c>
      <c r="L5" s="57" t="s">
        <v>154</v>
      </c>
      <c r="M5" s="57">
        <f>AVERAGE(M8:M39)</f>
        <v>22.333333333333332</v>
      </c>
      <c r="N5" s="56"/>
      <c r="O5" s="33"/>
      <c r="P5" s="56"/>
      <c r="Q5" s="56"/>
      <c r="R5" s="33"/>
      <c r="S5" s="55"/>
      <c r="T5" s="13"/>
      <c r="U5" s="54"/>
      <c r="V5" s="53"/>
      <c r="W5" s="73"/>
      <c r="X5" s="71"/>
      <c r="Y5" s="33"/>
      <c r="Z5" s="33"/>
      <c r="AA5" s="33"/>
      <c r="AB5" s="33">
        <f>SUM(AB8:AB39)</f>
        <v>243.20000000000002</v>
      </c>
      <c r="AC5" s="33">
        <f>SUM(AC8:AC39)</f>
        <v>51.25</v>
      </c>
      <c r="AD5" s="33">
        <f>SUM(AD8:AD39)</f>
        <v>24.6</v>
      </c>
      <c r="AE5" s="33">
        <f>SUM(AE8:AE39)</f>
        <v>31.25</v>
      </c>
      <c r="AF5" s="33">
        <f>SUM(AF8:AF39)</f>
        <v>0</v>
      </c>
      <c r="AG5" s="33"/>
      <c r="AH5" s="33"/>
      <c r="AI5" s="106"/>
      <c r="AJ5" s="33"/>
      <c r="AK5" s="33"/>
      <c r="AL5" s="55"/>
      <c r="AM5" s="33"/>
      <c r="AN5" s="33"/>
      <c r="AO5" s="33">
        <f>SUM(AO8:AO39)</f>
        <v>350.3</v>
      </c>
      <c r="AP5" s="33"/>
      <c r="AQ5" s="33">
        <f>SUM(AS5:AV5)</f>
        <v>37.5</v>
      </c>
      <c r="AR5" s="33"/>
      <c r="AS5" s="33">
        <f>SUM(AS7:AS39)</f>
        <v>23.5</v>
      </c>
      <c r="AT5" s="33">
        <f>SUM(AT7:AT39)</f>
        <v>8</v>
      </c>
      <c r="AU5" s="33">
        <f>SUM(AU7:AU39)</f>
        <v>5.5</v>
      </c>
      <c r="AV5" s="33">
        <f>SUM(AV7:AV39)</f>
        <v>0.5</v>
      </c>
      <c r="AW5" s="33"/>
      <c r="AX5" s="33">
        <f>+AQ5+AO5</f>
        <v>387.8</v>
      </c>
    </row>
    <row r="6" spans="1:51" s="123" customFormat="1" x14ac:dyDescent="0.3">
      <c r="A6" s="109"/>
      <c r="B6" s="109"/>
      <c r="C6" s="109"/>
      <c r="D6" s="52" t="s">
        <v>153</v>
      </c>
      <c r="E6" s="110"/>
      <c r="F6" s="111"/>
      <c r="G6" s="112"/>
      <c r="H6" s="113"/>
      <c r="I6" s="114"/>
      <c r="J6" s="115"/>
      <c r="K6" s="116"/>
      <c r="L6" s="110"/>
      <c r="M6" s="117"/>
      <c r="N6" s="118"/>
      <c r="O6" s="115"/>
      <c r="P6" s="118"/>
      <c r="Q6" s="65"/>
      <c r="R6" s="115"/>
      <c r="S6" s="15"/>
      <c r="T6" s="113"/>
      <c r="U6" s="64"/>
      <c r="V6" s="119"/>
      <c r="W6" s="120"/>
      <c r="X6" s="119"/>
      <c r="Y6" s="121"/>
      <c r="Z6" s="109"/>
      <c r="AA6" s="122"/>
      <c r="AB6" s="109"/>
      <c r="AC6" s="109"/>
      <c r="AD6" s="109"/>
      <c r="AE6" s="109"/>
      <c r="AF6" s="109"/>
      <c r="AG6" s="122"/>
      <c r="AH6" s="109"/>
      <c r="AI6" s="81"/>
      <c r="AK6" s="109"/>
      <c r="AL6" s="14"/>
      <c r="AM6" s="109"/>
      <c r="AN6" s="124"/>
      <c r="AO6" s="121"/>
      <c r="AP6" s="121"/>
      <c r="AQ6" s="109"/>
      <c r="AR6" s="122"/>
      <c r="AS6" s="109"/>
      <c r="AT6" s="109"/>
      <c r="AU6" s="109"/>
      <c r="AV6" s="109"/>
      <c r="AW6" s="122"/>
      <c r="AY6" s="121"/>
    </row>
    <row r="7" spans="1:51" s="123" customFormat="1" ht="16.2" x14ac:dyDescent="0.3">
      <c r="A7" s="109"/>
      <c r="B7" s="113"/>
      <c r="C7" s="125" t="s">
        <v>24</v>
      </c>
      <c r="D7" s="116"/>
      <c r="E7" s="110"/>
      <c r="F7" s="111"/>
      <c r="G7" s="112"/>
      <c r="H7" s="113"/>
      <c r="I7" s="114"/>
      <c r="J7" s="119"/>
      <c r="K7" s="116"/>
      <c r="L7" s="110"/>
      <c r="M7" s="114"/>
      <c r="N7" s="113"/>
      <c r="O7" s="119"/>
      <c r="P7" s="118"/>
      <c r="Q7" s="65"/>
      <c r="R7" s="115"/>
      <c r="S7" s="15"/>
      <c r="T7" s="113"/>
      <c r="U7" s="64"/>
      <c r="V7" s="126"/>
      <c r="W7" s="63"/>
      <c r="X7" s="119"/>
      <c r="Y7" s="121"/>
      <c r="Z7" s="109"/>
      <c r="AA7" s="122"/>
      <c r="AB7" s="109"/>
      <c r="AC7" s="109"/>
      <c r="AD7" s="109"/>
      <c r="AE7" s="109"/>
      <c r="AF7" s="109"/>
      <c r="AG7" s="122"/>
      <c r="AH7" s="127">
        <f>+S7</f>
        <v>0</v>
      </c>
      <c r="AI7" s="87">
        <f>+AO7*48</f>
        <v>0</v>
      </c>
      <c r="AJ7" s="86">
        <f>+R7-AH7</f>
        <v>0</v>
      </c>
      <c r="AK7" s="109"/>
      <c r="AL7" s="99"/>
      <c r="AM7" s="99"/>
      <c r="AN7" s="85"/>
      <c r="AO7" s="121">
        <f>SUM(AB7:AF7)</f>
        <v>0</v>
      </c>
      <c r="AP7" s="121"/>
      <c r="AQ7" s="109">
        <f>SUM(AS7:AV7)</f>
        <v>0</v>
      </c>
      <c r="AR7" s="122"/>
      <c r="AS7" s="109"/>
      <c r="AT7" s="109"/>
      <c r="AU7" s="109"/>
      <c r="AV7" s="109"/>
      <c r="AW7" s="122"/>
      <c r="AX7" s="109">
        <f>+AQ7+AO7</f>
        <v>0</v>
      </c>
      <c r="AY7" s="121"/>
    </row>
    <row r="8" spans="1:51" s="123" customFormat="1" ht="72" x14ac:dyDescent="0.3">
      <c r="A8" s="109">
        <v>1</v>
      </c>
      <c r="B8" s="113">
        <v>4</v>
      </c>
      <c r="C8" s="128" t="s">
        <v>152</v>
      </c>
      <c r="D8" s="116">
        <v>43304</v>
      </c>
      <c r="E8" s="110">
        <v>43329</v>
      </c>
      <c r="F8" s="129">
        <v>43388</v>
      </c>
      <c r="G8" s="129"/>
      <c r="H8" s="130" t="s">
        <v>85</v>
      </c>
      <c r="I8" s="121" t="s">
        <v>41</v>
      </c>
      <c r="J8" s="115">
        <v>59</v>
      </c>
      <c r="K8" s="116"/>
      <c r="L8" s="110"/>
      <c r="M8" s="117">
        <v>45</v>
      </c>
      <c r="N8" s="118" t="s">
        <v>2</v>
      </c>
      <c r="O8" s="115" t="s">
        <v>15</v>
      </c>
      <c r="P8" s="118" t="s">
        <v>11</v>
      </c>
      <c r="Q8" s="65" t="s">
        <v>12</v>
      </c>
      <c r="R8" s="115" t="s">
        <v>12</v>
      </c>
      <c r="S8" s="15"/>
      <c r="T8" s="118" t="s">
        <v>10</v>
      </c>
      <c r="U8" s="65" t="s">
        <v>10</v>
      </c>
      <c r="V8" s="115">
        <v>5</v>
      </c>
      <c r="W8" s="63" t="s">
        <v>151</v>
      </c>
      <c r="X8" s="119" t="s">
        <v>207</v>
      </c>
      <c r="Y8" s="121" t="s">
        <v>12</v>
      </c>
      <c r="Z8" s="121" t="s">
        <v>220</v>
      </c>
      <c r="AA8" s="131"/>
      <c r="AB8" s="109">
        <v>3.8</v>
      </c>
      <c r="AC8" s="109"/>
      <c r="AD8" s="109">
        <v>0.25</v>
      </c>
      <c r="AE8" s="109"/>
      <c r="AF8" s="109"/>
      <c r="AG8" s="122"/>
      <c r="AH8" s="109"/>
      <c r="AI8" s="81"/>
      <c r="AK8" s="109"/>
      <c r="AL8" s="14"/>
      <c r="AM8" s="109"/>
      <c r="AN8" s="124"/>
      <c r="AO8" s="121">
        <f>SUM(AB8:AF8)</f>
        <v>4.05</v>
      </c>
      <c r="AP8" s="121"/>
      <c r="AQ8" s="109">
        <f>SUM(AS8:AV8)</f>
        <v>0</v>
      </c>
      <c r="AR8" s="122"/>
      <c r="AS8" s="109"/>
      <c r="AT8" s="109"/>
      <c r="AU8" s="109"/>
      <c r="AV8" s="109"/>
      <c r="AW8" s="122"/>
      <c r="AX8" s="109">
        <f>+AQ8+AO8</f>
        <v>4.05</v>
      </c>
      <c r="AY8" s="121"/>
    </row>
    <row r="9" spans="1:51" s="123" customFormat="1" ht="108" customHeight="1" x14ac:dyDescent="0.3">
      <c r="A9" s="109">
        <v>2</v>
      </c>
      <c r="B9" s="130">
        <v>4</v>
      </c>
      <c r="C9" s="128" t="s">
        <v>150</v>
      </c>
      <c r="D9" s="116">
        <v>43370</v>
      </c>
      <c r="E9" s="110">
        <v>43398</v>
      </c>
      <c r="F9" s="129">
        <v>43391</v>
      </c>
      <c r="G9" s="129"/>
      <c r="H9" s="113" t="s">
        <v>85</v>
      </c>
      <c r="I9" s="121" t="s">
        <v>20</v>
      </c>
      <c r="J9" s="115">
        <v>15</v>
      </c>
      <c r="K9" s="116"/>
      <c r="L9" s="110"/>
      <c r="M9" s="117">
        <v>0</v>
      </c>
      <c r="N9" s="118" t="s">
        <v>1</v>
      </c>
      <c r="O9" s="115" t="s">
        <v>12</v>
      </c>
      <c r="P9" s="118" t="s">
        <v>11</v>
      </c>
      <c r="Q9" s="65" t="s">
        <v>12</v>
      </c>
      <c r="R9" s="115" t="s">
        <v>12</v>
      </c>
      <c r="S9" s="15"/>
      <c r="T9" s="118" t="s">
        <v>11</v>
      </c>
      <c r="U9" s="65" t="s">
        <v>12</v>
      </c>
      <c r="V9" s="115" t="s">
        <v>12</v>
      </c>
      <c r="W9" s="63" t="s">
        <v>149</v>
      </c>
      <c r="X9" s="115" t="s">
        <v>293</v>
      </c>
      <c r="Y9" s="121" t="s">
        <v>116</v>
      </c>
      <c r="Z9" s="121" t="s">
        <v>385</v>
      </c>
      <c r="AA9" s="131"/>
      <c r="AB9" s="109">
        <v>20</v>
      </c>
      <c r="AC9" s="109"/>
      <c r="AD9" s="109">
        <v>1</v>
      </c>
      <c r="AE9" s="109">
        <v>3</v>
      </c>
      <c r="AF9" s="109"/>
      <c r="AG9" s="122"/>
      <c r="AH9" s="109"/>
      <c r="AI9" s="81"/>
      <c r="AK9" s="109"/>
      <c r="AL9" s="14"/>
      <c r="AM9" s="109"/>
      <c r="AN9" s="124"/>
      <c r="AO9" s="121">
        <f>SUM(AB9:AF9)</f>
        <v>24</v>
      </c>
      <c r="AP9" s="121"/>
      <c r="AQ9" s="109">
        <f>SUM(AS9:AV9)</f>
        <v>0</v>
      </c>
      <c r="AR9" s="122"/>
      <c r="AS9" s="109"/>
      <c r="AT9" s="109"/>
      <c r="AU9" s="109"/>
      <c r="AV9" s="109"/>
      <c r="AW9" s="122"/>
      <c r="AX9" s="109">
        <f>+AQ9+AO9</f>
        <v>24</v>
      </c>
      <c r="AY9" s="121"/>
    </row>
    <row r="10" spans="1:51" s="140" customFormat="1" ht="14.4" customHeight="1" thickBot="1" x14ac:dyDescent="0.35">
      <c r="A10" s="132"/>
      <c r="B10" s="133"/>
      <c r="C10" s="280" t="s">
        <v>148</v>
      </c>
      <c r="D10" s="281"/>
      <c r="E10" s="282"/>
      <c r="F10" s="134"/>
      <c r="G10" s="134"/>
      <c r="H10" s="135"/>
      <c r="I10" s="136"/>
      <c r="J10" s="137"/>
      <c r="K10" s="136"/>
      <c r="L10" s="136"/>
      <c r="M10" s="136"/>
      <c r="N10" s="133"/>
      <c r="O10" s="137"/>
      <c r="P10" s="133"/>
      <c r="Q10" s="138"/>
      <c r="R10" s="137"/>
      <c r="S10" s="16"/>
      <c r="T10" s="133"/>
      <c r="U10" s="138"/>
      <c r="V10" s="137"/>
      <c r="W10" s="139"/>
      <c r="X10" s="137"/>
      <c r="Y10" s="136"/>
      <c r="Z10" s="136"/>
      <c r="AA10" s="131"/>
      <c r="AB10" s="132"/>
      <c r="AC10" s="132"/>
      <c r="AD10" s="132"/>
      <c r="AE10" s="132"/>
      <c r="AF10" s="132"/>
      <c r="AG10" s="122"/>
      <c r="AH10" s="132"/>
      <c r="AI10" s="89"/>
      <c r="AK10" s="132"/>
      <c r="AL10" s="105"/>
      <c r="AM10" s="132"/>
      <c r="AN10" s="124"/>
      <c r="AO10" s="136"/>
      <c r="AP10" s="136"/>
      <c r="AQ10" s="132"/>
      <c r="AR10" s="122"/>
      <c r="AS10" s="132"/>
      <c r="AT10" s="132"/>
      <c r="AU10" s="132"/>
      <c r="AV10" s="132"/>
      <c r="AW10" s="122"/>
      <c r="AY10" s="136"/>
    </row>
    <row r="11" spans="1:51" s="123" customFormat="1" ht="57.6" x14ac:dyDescent="0.3">
      <c r="A11" s="109">
        <v>3</v>
      </c>
      <c r="B11" s="141">
        <v>1</v>
      </c>
      <c r="C11" s="142" t="s">
        <v>147</v>
      </c>
      <c r="D11" s="143">
        <v>43374</v>
      </c>
      <c r="E11" s="144">
        <v>43402</v>
      </c>
      <c r="F11" s="145">
        <v>43378</v>
      </c>
      <c r="G11" s="146"/>
      <c r="H11" s="147" t="s">
        <v>92</v>
      </c>
      <c r="I11" s="121" t="s">
        <v>20</v>
      </c>
      <c r="J11" s="126">
        <v>5</v>
      </c>
      <c r="K11" s="143"/>
      <c r="L11" s="144"/>
      <c r="M11" s="148">
        <v>0</v>
      </c>
      <c r="N11" s="147" t="s">
        <v>1</v>
      </c>
      <c r="O11" s="126" t="s">
        <v>12</v>
      </c>
      <c r="P11" s="147" t="s">
        <v>11</v>
      </c>
      <c r="Q11" s="66" t="s">
        <v>12</v>
      </c>
      <c r="R11" s="126" t="s">
        <v>12</v>
      </c>
      <c r="S11" s="31"/>
      <c r="T11" s="147" t="s">
        <v>10</v>
      </c>
      <c r="U11" s="66" t="s">
        <v>12</v>
      </c>
      <c r="V11" s="126" t="s">
        <v>146</v>
      </c>
      <c r="W11" s="149" t="s">
        <v>145</v>
      </c>
      <c r="X11" s="150" t="s">
        <v>208</v>
      </c>
      <c r="Y11" s="121" t="s">
        <v>12</v>
      </c>
      <c r="Z11" s="109"/>
      <c r="AA11" s="122"/>
      <c r="AB11" s="109">
        <v>9</v>
      </c>
      <c r="AC11" s="109"/>
      <c r="AD11" s="109">
        <v>0.5</v>
      </c>
      <c r="AE11" s="109"/>
      <c r="AF11" s="109"/>
      <c r="AG11" s="122"/>
      <c r="AH11" s="109"/>
      <c r="AI11" s="81"/>
      <c r="AK11" s="109"/>
      <c r="AL11" s="14"/>
      <c r="AM11" s="109"/>
      <c r="AN11" s="124"/>
      <c r="AO11" s="121">
        <f t="shared" ref="AO11:AO38" si="0">SUM(AB11:AF11)</f>
        <v>9.5</v>
      </c>
      <c r="AP11" s="121"/>
      <c r="AQ11" s="109">
        <f t="shared" ref="AQ11:AQ38" si="1">SUM(AS11:AV11)</f>
        <v>0</v>
      </c>
      <c r="AR11" s="122"/>
      <c r="AS11" s="109"/>
      <c r="AT11" s="109"/>
      <c r="AU11" s="109"/>
      <c r="AV11" s="109"/>
      <c r="AW11" s="122"/>
      <c r="AX11" s="109">
        <f t="shared" ref="AX11:AX38" si="2">+AQ11+AO11</f>
        <v>9.5</v>
      </c>
      <c r="AY11" s="121"/>
    </row>
    <row r="12" spans="1:51" s="123" customFormat="1" ht="86.4" x14ac:dyDescent="0.3">
      <c r="A12" s="109">
        <v>4</v>
      </c>
      <c r="B12" s="147">
        <v>1</v>
      </c>
      <c r="C12" s="125" t="s">
        <v>144</v>
      </c>
      <c r="D12" s="116">
        <v>43396</v>
      </c>
      <c r="E12" s="110">
        <v>43424</v>
      </c>
      <c r="F12" s="111">
        <v>43398</v>
      </c>
      <c r="G12" s="112"/>
      <c r="H12" s="113" t="s">
        <v>85</v>
      </c>
      <c r="I12" s="121" t="s">
        <v>21</v>
      </c>
      <c r="J12" s="119">
        <v>3</v>
      </c>
      <c r="K12" s="116"/>
      <c r="L12" s="110"/>
      <c r="M12" s="114"/>
      <c r="N12" s="113" t="s">
        <v>2</v>
      </c>
      <c r="O12" s="119" t="s">
        <v>14</v>
      </c>
      <c r="P12" s="113" t="s">
        <v>10</v>
      </c>
      <c r="Q12" s="64" t="s">
        <v>12</v>
      </c>
      <c r="R12" s="126" t="s">
        <v>12</v>
      </c>
      <c r="S12" s="31"/>
      <c r="T12" s="113" t="s">
        <v>11</v>
      </c>
      <c r="U12" s="64" t="s">
        <v>12</v>
      </c>
      <c r="V12" s="119" t="s">
        <v>12</v>
      </c>
      <c r="W12" s="151" t="s">
        <v>143</v>
      </c>
      <c r="X12" s="119" t="s">
        <v>292</v>
      </c>
      <c r="Y12" s="121" t="s">
        <v>142</v>
      </c>
      <c r="Z12" s="121" t="s">
        <v>221</v>
      </c>
      <c r="AA12" s="131"/>
      <c r="AB12" s="109">
        <v>8.5</v>
      </c>
      <c r="AC12" s="109"/>
      <c r="AD12" s="109">
        <v>0.5</v>
      </c>
      <c r="AE12" s="109"/>
      <c r="AF12" s="109"/>
      <c r="AG12" s="122"/>
      <c r="AH12" s="109"/>
      <c r="AI12" s="81"/>
      <c r="AK12" s="109"/>
      <c r="AL12" s="14"/>
      <c r="AM12" s="109"/>
      <c r="AN12" s="124"/>
      <c r="AO12" s="121">
        <f t="shared" si="0"/>
        <v>9</v>
      </c>
      <c r="AP12" s="121"/>
      <c r="AQ12" s="109">
        <f t="shared" si="1"/>
        <v>0</v>
      </c>
      <c r="AR12" s="122"/>
      <c r="AS12" s="109"/>
      <c r="AT12" s="109"/>
      <c r="AU12" s="109"/>
      <c r="AV12" s="109"/>
      <c r="AW12" s="122"/>
      <c r="AX12" s="109">
        <f t="shared" si="2"/>
        <v>9</v>
      </c>
      <c r="AY12" s="121"/>
    </row>
    <row r="13" spans="1:51" s="123" customFormat="1" ht="58.95" customHeight="1" x14ac:dyDescent="0.3">
      <c r="A13" s="109">
        <v>5</v>
      </c>
      <c r="B13" s="113">
        <v>1</v>
      </c>
      <c r="C13" s="125" t="s">
        <v>141</v>
      </c>
      <c r="D13" s="116">
        <v>43402</v>
      </c>
      <c r="E13" s="110">
        <v>43431</v>
      </c>
      <c r="F13" s="111">
        <v>43411</v>
      </c>
      <c r="G13" s="112"/>
      <c r="H13" s="113" t="s">
        <v>92</v>
      </c>
      <c r="I13" s="121" t="s">
        <v>20</v>
      </c>
      <c r="J13" s="119">
        <v>8</v>
      </c>
      <c r="K13" s="116"/>
      <c r="L13" s="110"/>
      <c r="M13" s="114"/>
      <c r="N13" s="113" t="s">
        <v>83</v>
      </c>
      <c r="O13" s="119" t="s">
        <v>96</v>
      </c>
      <c r="P13" s="113" t="s">
        <v>10</v>
      </c>
      <c r="Q13" s="64" t="s">
        <v>12</v>
      </c>
      <c r="R13" s="126" t="s">
        <v>12</v>
      </c>
      <c r="S13" s="31"/>
      <c r="T13" s="113" t="s">
        <v>10</v>
      </c>
      <c r="U13" s="64" t="s">
        <v>12</v>
      </c>
      <c r="V13" s="119" t="s">
        <v>12</v>
      </c>
      <c r="W13" s="120" t="s">
        <v>140</v>
      </c>
      <c r="X13" s="119" t="s">
        <v>291</v>
      </c>
      <c r="Y13" s="121" t="s">
        <v>12</v>
      </c>
      <c r="Z13" s="121" t="s">
        <v>222</v>
      </c>
      <c r="AA13" s="131"/>
      <c r="AB13" s="109">
        <v>8</v>
      </c>
      <c r="AC13" s="109"/>
      <c r="AD13" s="109">
        <v>0.5</v>
      </c>
      <c r="AE13" s="109"/>
      <c r="AF13" s="109"/>
      <c r="AG13" s="122"/>
      <c r="AH13" s="109"/>
      <c r="AI13" s="81"/>
      <c r="AK13" s="109"/>
      <c r="AL13" s="14"/>
      <c r="AM13" s="109"/>
      <c r="AN13" s="124"/>
      <c r="AO13" s="121">
        <f t="shared" si="0"/>
        <v>8.5</v>
      </c>
      <c r="AP13" s="121"/>
      <c r="AQ13" s="109">
        <f t="shared" si="1"/>
        <v>0</v>
      </c>
      <c r="AR13" s="122"/>
      <c r="AS13" s="109"/>
      <c r="AT13" s="109"/>
      <c r="AU13" s="109"/>
      <c r="AV13" s="109"/>
      <c r="AW13" s="122"/>
      <c r="AX13" s="109">
        <f t="shared" si="2"/>
        <v>8.5</v>
      </c>
      <c r="AY13" s="121"/>
    </row>
    <row r="14" spans="1:51" s="123" customFormat="1" ht="82.2" customHeight="1" x14ac:dyDescent="0.3">
      <c r="A14" s="109">
        <v>6</v>
      </c>
      <c r="B14" s="147">
        <v>1</v>
      </c>
      <c r="C14" s="125" t="s">
        <v>139</v>
      </c>
      <c r="D14" s="116">
        <v>43403</v>
      </c>
      <c r="E14" s="110">
        <v>43432</v>
      </c>
      <c r="F14" s="111">
        <v>43501</v>
      </c>
      <c r="G14" s="112"/>
      <c r="H14" s="113" t="s">
        <v>85</v>
      </c>
      <c r="I14" s="121" t="s">
        <v>20</v>
      </c>
      <c r="J14" s="119">
        <v>64</v>
      </c>
      <c r="K14" s="116"/>
      <c r="L14" s="110"/>
      <c r="M14" s="114"/>
      <c r="N14" s="113" t="s">
        <v>83</v>
      </c>
      <c r="O14" s="119" t="s">
        <v>14</v>
      </c>
      <c r="P14" s="113" t="s">
        <v>11</v>
      </c>
      <c r="Q14" s="64" t="s">
        <v>12</v>
      </c>
      <c r="R14" s="119" t="s">
        <v>12</v>
      </c>
      <c r="S14" s="49"/>
      <c r="T14" s="113" t="s">
        <v>11</v>
      </c>
      <c r="U14" s="64" t="s">
        <v>12</v>
      </c>
      <c r="V14" s="119" t="s">
        <v>12</v>
      </c>
      <c r="W14" s="120" t="s">
        <v>138</v>
      </c>
      <c r="X14" s="119" t="s">
        <v>290</v>
      </c>
      <c r="Y14" s="121" t="s">
        <v>137</v>
      </c>
      <c r="Z14" s="109"/>
      <c r="AA14" s="122"/>
      <c r="AB14" s="109">
        <v>68</v>
      </c>
      <c r="AC14" s="109">
        <v>7.5</v>
      </c>
      <c r="AD14" s="109">
        <v>2.5</v>
      </c>
      <c r="AE14" s="109">
        <v>4</v>
      </c>
      <c r="AF14" s="109"/>
      <c r="AG14" s="122"/>
      <c r="AH14" s="109"/>
      <c r="AI14" s="81"/>
      <c r="AK14" s="109"/>
      <c r="AL14" s="14">
        <v>500</v>
      </c>
      <c r="AM14" s="109" t="s">
        <v>20</v>
      </c>
      <c r="AN14" s="124"/>
      <c r="AO14" s="121">
        <f t="shared" si="0"/>
        <v>82</v>
      </c>
      <c r="AP14" s="121"/>
      <c r="AQ14" s="109">
        <f t="shared" si="1"/>
        <v>0</v>
      </c>
      <c r="AR14" s="122"/>
      <c r="AS14" s="109"/>
      <c r="AT14" s="109"/>
      <c r="AU14" s="109"/>
      <c r="AV14" s="109"/>
      <c r="AW14" s="122"/>
      <c r="AX14" s="109">
        <f t="shared" si="2"/>
        <v>82</v>
      </c>
      <c r="AY14" s="121"/>
    </row>
    <row r="15" spans="1:51" s="123" customFormat="1" ht="100.8" x14ac:dyDescent="0.3">
      <c r="A15" s="109">
        <v>7</v>
      </c>
      <c r="B15" s="113">
        <v>1</v>
      </c>
      <c r="C15" s="125" t="s">
        <v>136</v>
      </c>
      <c r="D15" s="116">
        <v>43416</v>
      </c>
      <c r="E15" s="110">
        <v>43444</v>
      </c>
      <c r="F15" s="111">
        <v>43419</v>
      </c>
      <c r="G15" s="112"/>
      <c r="H15" s="113" t="s">
        <v>92</v>
      </c>
      <c r="I15" s="121" t="s">
        <v>21</v>
      </c>
      <c r="J15" s="119">
        <v>4</v>
      </c>
      <c r="K15" s="116"/>
      <c r="L15" s="110"/>
      <c r="M15" s="114"/>
      <c r="N15" s="113" t="s">
        <v>2</v>
      </c>
      <c r="O15" s="119" t="s">
        <v>13</v>
      </c>
      <c r="P15" s="113" t="s">
        <v>11</v>
      </c>
      <c r="Q15" s="64" t="s">
        <v>12</v>
      </c>
      <c r="R15" s="126" t="s">
        <v>12</v>
      </c>
      <c r="S15" s="31"/>
      <c r="T15" s="113" t="s">
        <v>11</v>
      </c>
      <c r="U15" s="64" t="s">
        <v>12</v>
      </c>
      <c r="V15" s="119" t="s">
        <v>12</v>
      </c>
      <c r="W15" s="120" t="s">
        <v>295</v>
      </c>
      <c r="X15" s="119" t="s">
        <v>209</v>
      </c>
      <c r="Y15" s="121" t="s">
        <v>12</v>
      </c>
      <c r="Z15" s="109"/>
      <c r="AA15" s="122"/>
      <c r="AB15" s="109">
        <v>2.5</v>
      </c>
      <c r="AC15" s="109"/>
      <c r="AD15" s="109">
        <v>0.25</v>
      </c>
      <c r="AE15" s="109"/>
      <c r="AF15" s="109"/>
      <c r="AG15" s="122"/>
      <c r="AH15" s="109"/>
      <c r="AI15" s="81"/>
      <c r="AK15" s="109"/>
      <c r="AL15" s="14"/>
      <c r="AM15" s="109"/>
      <c r="AN15" s="124"/>
      <c r="AO15" s="121">
        <f t="shared" si="0"/>
        <v>2.75</v>
      </c>
      <c r="AP15" s="121"/>
      <c r="AQ15" s="109">
        <f t="shared" si="1"/>
        <v>0</v>
      </c>
      <c r="AR15" s="122"/>
      <c r="AS15" s="109"/>
      <c r="AT15" s="109"/>
      <c r="AU15" s="109"/>
      <c r="AV15" s="109"/>
      <c r="AW15" s="122"/>
      <c r="AX15" s="109">
        <f t="shared" si="2"/>
        <v>2.75</v>
      </c>
      <c r="AY15" s="121"/>
    </row>
    <row r="16" spans="1:51" s="123" customFormat="1" ht="115.2" x14ac:dyDescent="0.3">
      <c r="A16" s="109">
        <v>8</v>
      </c>
      <c r="B16" s="147">
        <v>1</v>
      </c>
      <c r="C16" s="125" t="s">
        <v>135</v>
      </c>
      <c r="D16" s="116">
        <v>43437</v>
      </c>
      <c r="E16" s="110">
        <v>43468</v>
      </c>
      <c r="F16" s="111">
        <v>43444</v>
      </c>
      <c r="G16" s="112"/>
      <c r="H16" s="113" t="s">
        <v>92</v>
      </c>
      <c r="I16" s="121" t="s">
        <v>21</v>
      </c>
      <c r="J16" s="119">
        <v>5</v>
      </c>
      <c r="K16" s="116"/>
      <c r="L16" s="110"/>
      <c r="M16" s="114"/>
      <c r="N16" s="113" t="s">
        <v>2</v>
      </c>
      <c r="O16" s="119" t="s">
        <v>134</v>
      </c>
      <c r="P16" s="113" t="s">
        <v>11</v>
      </c>
      <c r="Q16" s="64" t="s">
        <v>12</v>
      </c>
      <c r="R16" s="126" t="s">
        <v>12</v>
      </c>
      <c r="S16" s="31"/>
      <c r="T16" s="113" t="s">
        <v>11</v>
      </c>
      <c r="U16" s="64" t="s">
        <v>12</v>
      </c>
      <c r="V16" s="126" t="s">
        <v>12</v>
      </c>
      <c r="W16" s="48" t="s">
        <v>296</v>
      </c>
      <c r="X16" s="119" t="s">
        <v>210</v>
      </c>
      <c r="Y16" s="121"/>
      <c r="Z16" s="121" t="s">
        <v>223</v>
      </c>
      <c r="AA16" s="131"/>
      <c r="AB16" s="109">
        <v>7</v>
      </c>
      <c r="AC16" s="109"/>
      <c r="AD16" s="109">
        <v>1</v>
      </c>
      <c r="AE16" s="109"/>
      <c r="AF16" s="109"/>
      <c r="AG16" s="122"/>
      <c r="AH16" s="109"/>
      <c r="AI16" s="81"/>
      <c r="AK16" s="109"/>
      <c r="AL16" s="14"/>
      <c r="AM16" s="109"/>
      <c r="AN16" s="124"/>
      <c r="AO16" s="121">
        <f t="shared" si="0"/>
        <v>8</v>
      </c>
      <c r="AP16" s="121"/>
      <c r="AQ16" s="109">
        <f t="shared" si="1"/>
        <v>0</v>
      </c>
      <c r="AR16" s="122"/>
      <c r="AS16" s="109"/>
      <c r="AT16" s="109"/>
      <c r="AU16" s="109"/>
      <c r="AV16" s="109"/>
      <c r="AW16" s="122"/>
      <c r="AX16" s="109">
        <f t="shared" si="2"/>
        <v>8</v>
      </c>
      <c r="AY16" s="121"/>
    </row>
    <row r="17" spans="1:51" s="164" customFormat="1" ht="57.6" x14ac:dyDescent="0.3">
      <c r="A17" s="109">
        <v>9</v>
      </c>
      <c r="B17" s="152">
        <v>1</v>
      </c>
      <c r="C17" s="153" t="s">
        <v>133</v>
      </c>
      <c r="D17" s="154">
        <v>43446</v>
      </c>
      <c r="E17" s="155" t="s">
        <v>132</v>
      </c>
      <c r="F17" s="156">
        <v>43448</v>
      </c>
      <c r="G17" s="157"/>
      <c r="H17" s="158"/>
      <c r="I17" s="159"/>
      <c r="J17" s="155" t="s">
        <v>99</v>
      </c>
      <c r="K17" s="154"/>
      <c r="L17" s="155"/>
      <c r="M17" s="159"/>
      <c r="N17" s="158"/>
      <c r="O17" s="160" t="s">
        <v>118</v>
      </c>
      <c r="P17" s="158"/>
      <c r="Q17" s="161"/>
      <c r="R17" s="160"/>
      <c r="S17" s="47"/>
      <c r="T17" s="158"/>
      <c r="U17" s="161"/>
      <c r="V17" s="160"/>
      <c r="W17" s="178" t="s">
        <v>272</v>
      </c>
      <c r="X17" s="160"/>
      <c r="Y17" s="162"/>
      <c r="Z17" s="163"/>
      <c r="AA17" s="122"/>
      <c r="AB17" s="163">
        <v>2</v>
      </c>
      <c r="AC17" s="163"/>
      <c r="AD17" s="163">
        <v>0.5</v>
      </c>
      <c r="AE17" s="163"/>
      <c r="AF17" s="163"/>
      <c r="AG17" s="122"/>
      <c r="AH17" s="163"/>
      <c r="AI17" s="104"/>
      <c r="AK17" s="163"/>
      <c r="AL17" s="103"/>
      <c r="AM17" s="163"/>
      <c r="AN17" s="124"/>
      <c r="AO17" s="162">
        <f t="shared" si="0"/>
        <v>2.5</v>
      </c>
      <c r="AP17" s="162"/>
      <c r="AQ17" s="163">
        <f t="shared" si="1"/>
        <v>0</v>
      </c>
      <c r="AR17" s="122"/>
      <c r="AS17" s="163"/>
      <c r="AT17" s="163"/>
      <c r="AU17" s="163"/>
      <c r="AV17" s="163"/>
      <c r="AW17" s="122"/>
      <c r="AX17" s="163">
        <f t="shared" si="2"/>
        <v>2.5</v>
      </c>
      <c r="AY17" s="162"/>
    </row>
    <row r="18" spans="1:51" s="123" customFormat="1" ht="52.8" customHeight="1" x14ac:dyDescent="0.3">
      <c r="A18" s="109">
        <v>10</v>
      </c>
      <c r="B18" s="147">
        <v>2</v>
      </c>
      <c r="C18" s="125" t="s">
        <v>131</v>
      </c>
      <c r="D18" s="116">
        <v>43475</v>
      </c>
      <c r="E18" s="110">
        <v>43504</v>
      </c>
      <c r="F18" s="111">
        <v>43481</v>
      </c>
      <c r="G18" s="112"/>
      <c r="H18" s="113" t="s">
        <v>92</v>
      </c>
      <c r="I18" s="121" t="s">
        <v>21</v>
      </c>
      <c r="J18" s="119">
        <v>5</v>
      </c>
      <c r="K18" s="116"/>
      <c r="L18" s="110"/>
      <c r="M18" s="114"/>
      <c r="N18" s="113" t="s">
        <v>2</v>
      </c>
      <c r="O18" s="119" t="s">
        <v>13</v>
      </c>
      <c r="P18" s="113" t="s">
        <v>11</v>
      </c>
      <c r="Q18" s="64" t="s">
        <v>12</v>
      </c>
      <c r="R18" s="126" t="s">
        <v>12</v>
      </c>
      <c r="S18" s="31"/>
      <c r="T18" s="113" t="s">
        <v>11</v>
      </c>
      <c r="U18" s="64" t="s">
        <v>12</v>
      </c>
      <c r="V18" s="126" t="s">
        <v>12</v>
      </c>
      <c r="W18" s="151" t="s">
        <v>130</v>
      </c>
      <c r="X18" s="119" t="s">
        <v>211</v>
      </c>
      <c r="Y18" s="121" t="s">
        <v>12</v>
      </c>
      <c r="Z18" s="109"/>
      <c r="AA18" s="122"/>
      <c r="AB18" s="109">
        <v>1.75</v>
      </c>
      <c r="AC18" s="109"/>
      <c r="AD18" s="109">
        <v>0.25</v>
      </c>
      <c r="AE18" s="109"/>
      <c r="AF18" s="109"/>
      <c r="AG18" s="122"/>
      <c r="AH18" s="109"/>
      <c r="AI18" s="81"/>
      <c r="AK18" s="109"/>
      <c r="AL18" s="14"/>
      <c r="AM18" s="109"/>
      <c r="AN18" s="124"/>
      <c r="AO18" s="121">
        <f t="shared" si="0"/>
        <v>2</v>
      </c>
      <c r="AP18" s="121"/>
      <c r="AQ18" s="109">
        <f t="shared" si="1"/>
        <v>0</v>
      </c>
      <c r="AR18" s="122"/>
      <c r="AS18" s="109"/>
      <c r="AT18" s="109"/>
      <c r="AU18" s="109"/>
      <c r="AV18" s="109"/>
      <c r="AW18" s="122"/>
      <c r="AX18" s="109">
        <f t="shared" si="2"/>
        <v>2</v>
      </c>
      <c r="AY18" s="121"/>
    </row>
    <row r="19" spans="1:51" s="123" customFormat="1" ht="28.8" x14ac:dyDescent="0.3">
      <c r="A19" s="109">
        <v>11</v>
      </c>
      <c r="B19" s="147">
        <v>2</v>
      </c>
      <c r="C19" s="125" t="s">
        <v>129</v>
      </c>
      <c r="D19" s="116">
        <v>43515</v>
      </c>
      <c r="E19" s="110">
        <v>43542</v>
      </c>
      <c r="F19" s="111">
        <v>43557</v>
      </c>
      <c r="G19" s="112"/>
      <c r="H19" s="113" t="s">
        <v>85</v>
      </c>
      <c r="I19" s="121" t="s">
        <v>20</v>
      </c>
      <c r="J19" s="119">
        <v>31</v>
      </c>
      <c r="K19" s="116">
        <v>43524</v>
      </c>
      <c r="L19" s="110">
        <v>43552</v>
      </c>
      <c r="M19" s="114">
        <v>20</v>
      </c>
      <c r="N19" s="113" t="s">
        <v>1</v>
      </c>
      <c r="O19" s="119" t="s">
        <v>12</v>
      </c>
      <c r="P19" s="113" t="s">
        <v>11</v>
      </c>
      <c r="Q19" s="64" t="s">
        <v>12</v>
      </c>
      <c r="R19" s="126" t="s">
        <v>12</v>
      </c>
      <c r="S19" s="31"/>
      <c r="T19" s="113" t="s">
        <v>11</v>
      </c>
      <c r="U19" s="64" t="s">
        <v>12</v>
      </c>
      <c r="V19" s="126" t="s">
        <v>12</v>
      </c>
      <c r="W19" s="151" t="s">
        <v>128</v>
      </c>
      <c r="X19" s="119" t="s">
        <v>212</v>
      </c>
      <c r="Y19" s="121"/>
      <c r="Z19" s="109"/>
      <c r="AA19" s="122"/>
      <c r="AB19" s="109">
        <v>18.75</v>
      </c>
      <c r="AC19" s="109">
        <v>5</v>
      </c>
      <c r="AD19" s="109">
        <v>2.25</v>
      </c>
      <c r="AE19" s="109">
        <v>1</v>
      </c>
      <c r="AF19" s="109"/>
      <c r="AG19" s="122"/>
      <c r="AH19" s="109"/>
      <c r="AI19" s="81"/>
      <c r="AK19" s="109"/>
      <c r="AL19" s="14">
        <v>276</v>
      </c>
      <c r="AM19" s="109" t="s">
        <v>20</v>
      </c>
      <c r="AN19" s="124"/>
      <c r="AO19" s="121">
        <f t="shared" si="0"/>
        <v>27</v>
      </c>
      <c r="AP19" s="121"/>
      <c r="AQ19" s="109">
        <f t="shared" si="1"/>
        <v>0</v>
      </c>
      <c r="AR19" s="122"/>
      <c r="AS19" s="109"/>
      <c r="AT19" s="109"/>
      <c r="AU19" s="109"/>
      <c r="AV19" s="109"/>
      <c r="AW19" s="122"/>
      <c r="AX19" s="109">
        <f t="shared" si="2"/>
        <v>27</v>
      </c>
      <c r="AY19" s="121"/>
    </row>
    <row r="20" spans="1:51" s="164" customFormat="1" ht="72" x14ac:dyDescent="0.3">
      <c r="A20" s="109">
        <v>12</v>
      </c>
      <c r="B20" s="152"/>
      <c r="C20" s="153" t="s">
        <v>127</v>
      </c>
      <c r="D20" s="154">
        <v>43340</v>
      </c>
      <c r="E20" s="155" t="s">
        <v>126</v>
      </c>
      <c r="F20" s="156" t="s">
        <v>121</v>
      </c>
      <c r="G20" s="157"/>
      <c r="H20" s="158" t="s">
        <v>85</v>
      </c>
      <c r="I20" s="162" t="s">
        <v>20</v>
      </c>
      <c r="J20" s="160"/>
      <c r="K20" s="154"/>
      <c r="L20" s="155"/>
      <c r="M20" s="159"/>
      <c r="N20" s="158"/>
      <c r="O20" s="160"/>
      <c r="P20" s="158"/>
      <c r="Q20" s="161"/>
      <c r="R20" s="165"/>
      <c r="S20" s="46"/>
      <c r="T20" s="158"/>
      <c r="U20" s="161"/>
      <c r="V20" s="165"/>
      <c r="W20" s="179" t="s">
        <v>125</v>
      </c>
      <c r="X20" s="180" t="s">
        <v>213</v>
      </c>
      <c r="Y20" s="162" t="s">
        <v>116</v>
      </c>
      <c r="Z20" s="163"/>
      <c r="AA20" s="122"/>
      <c r="AB20" s="163">
        <v>22</v>
      </c>
      <c r="AC20" s="163">
        <v>3</v>
      </c>
      <c r="AD20" s="163">
        <v>4.25</v>
      </c>
      <c r="AE20" s="163">
        <v>1.75</v>
      </c>
      <c r="AF20" s="163"/>
      <c r="AG20" s="122"/>
      <c r="AH20" s="163"/>
      <c r="AI20" s="104"/>
      <c r="AK20" s="163"/>
      <c r="AL20" s="103"/>
      <c r="AM20" s="163"/>
      <c r="AN20" s="124"/>
      <c r="AO20" s="162">
        <f t="shared" si="0"/>
        <v>31</v>
      </c>
      <c r="AP20" s="162"/>
      <c r="AQ20" s="163">
        <f t="shared" si="1"/>
        <v>0</v>
      </c>
      <c r="AR20" s="122"/>
      <c r="AS20" s="163"/>
      <c r="AT20" s="163"/>
      <c r="AU20" s="163"/>
      <c r="AV20" s="163"/>
      <c r="AW20" s="122"/>
      <c r="AX20" s="163">
        <f t="shared" si="2"/>
        <v>31</v>
      </c>
      <c r="AY20" s="162"/>
    </row>
    <row r="21" spans="1:51" s="123" customFormat="1" x14ac:dyDescent="0.3">
      <c r="A21" s="109">
        <v>13</v>
      </c>
      <c r="B21" s="147">
        <v>2</v>
      </c>
      <c r="C21" s="125" t="s">
        <v>124</v>
      </c>
      <c r="D21" s="116">
        <v>43553</v>
      </c>
      <c r="E21" s="110">
        <v>43580</v>
      </c>
      <c r="F21" s="111">
        <v>43556</v>
      </c>
      <c r="G21" s="112"/>
      <c r="H21" s="113" t="s">
        <v>92</v>
      </c>
      <c r="I21" s="114" t="s">
        <v>21</v>
      </c>
      <c r="J21" s="119">
        <v>2</v>
      </c>
      <c r="K21" s="116"/>
      <c r="L21" s="110"/>
      <c r="M21" s="114"/>
      <c r="N21" s="113" t="s">
        <v>2</v>
      </c>
      <c r="O21" s="119" t="s">
        <v>13</v>
      </c>
      <c r="P21" s="113" t="s">
        <v>11</v>
      </c>
      <c r="Q21" s="64" t="s">
        <v>12</v>
      </c>
      <c r="R21" s="126" t="s">
        <v>12</v>
      </c>
      <c r="S21" s="31"/>
      <c r="T21" s="113" t="s">
        <v>11</v>
      </c>
      <c r="U21" s="64" t="s">
        <v>12</v>
      </c>
      <c r="V21" s="126" t="s">
        <v>12</v>
      </c>
      <c r="W21" s="151" t="s">
        <v>123</v>
      </c>
      <c r="X21" s="181" t="s">
        <v>214</v>
      </c>
      <c r="Y21" s="121"/>
      <c r="Z21" s="109"/>
      <c r="AA21" s="122"/>
      <c r="AB21" s="109">
        <v>2</v>
      </c>
      <c r="AC21" s="109"/>
      <c r="AD21" s="109">
        <v>0.25</v>
      </c>
      <c r="AE21" s="109"/>
      <c r="AF21" s="109"/>
      <c r="AG21" s="122"/>
      <c r="AH21" s="109"/>
      <c r="AI21" s="81"/>
      <c r="AK21" s="109"/>
      <c r="AL21" s="14"/>
      <c r="AM21" s="109"/>
      <c r="AN21" s="124"/>
      <c r="AO21" s="121">
        <f t="shared" si="0"/>
        <v>2.25</v>
      </c>
      <c r="AP21" s="121"/>
      <c r="AQ21" s="109">
        <f t="shared" si="1"/>
        <v>0</v>
      </c>
      <c r="AR21" s="122"/>
      <c r="AS21" s="109"/>
      <c r="AT21" s="109"/>
      <c r="AU21" s="109"/>
      <c r="AV21" s="109"/>
      <c r="AW21" s="122"/>
      <c r="AX21" s="109">
        <f t="shared" si="2"/>
        <v>2.25</v>
      </c>
      <c r="AY21" s="121"/>
    </row>
    <row r="22" spans="1:51" s="164" customFormat="1" ht="72" x14ac:dyDescent="0.3">
      <c r="A22" s="109">
        <v>14</v>
      </c>
      <c r="B22" s="152">
        <v>3</v>
      </c>
      <c r="C22" s="153" t="s">
        <v>122</v>
      </c>
      <c r="D22" s="154">
        <v>43566</v>
      </c>
      <c r="E22" s="155" t="s">
        <v>99</v>
      </c>
      <c r="F22" s="156" t="s">
        <v>121</v>
      </c>
      <c r="G22" s="157"/>
      <c r="H22" s="158"/>
      <c r="I22" s="162"/>
      <c r="J22" s="160"/>
      <c r="K22" s="154"/>
      <c r="L22" s="155"/>
      <c r="M22" s="159"/>
      <c r="N22" s="158"/>
      <c r="O22" s="160"/>
      <c r="P22" s="158"/>
      <c r="Q22" s="161"/>
      <c r="R22" s="165"/>
      <c r="S22" s="46"/>
      <c r="T22" s="158"/>
      <c r="U22" s="161"/>
      <c r="V22" s="165"/>
      <c r="W22" s="179" t="s">
        <v>117</v>
      </c>
      <c r="X22" s="180" t="s">
        <v>215</v>
      </c>
      <c r="Y22" s="162" t="s">
        <v>12</v>
      </c>
      <c r="Z22" s="162"/>
      <c r="AA22" s="131"/>
      <c r="AB22" s="163">
        <v>5</v>
      </c>
      <c r="AC22" s="163">
        <v>2.5</v>
      </c>
      <c r="AD22" s="163">
        <v>1.25</v>
      </c>
      <c r="AE22" s="163">
        <v>5.5</v>
      </c>
      <c r="AF22" s="163"/>
      <c r="AG22" s="122"/>
      <c r="AH22" s="163"/>
      <c r="AI22" s="104"/>
      <c r="AK22" s="163"/>
      <c r="AL22" s="103"/>
      <c r="AM22" s="163"/>
      <c r="AN22" s="124"/>
      <c r="AO22" s="162">
        <f t="shared" si="0"/>
        <v>14.25</v>
      </c>
      <c r="AP22" s="162"/>
      <c r="AQ22" s="163">
        <f t="shared" si="1"/>
        <v>0</v>
      </c>
      <c r="AR22" s="122"/>
      <c r="AS22" s="163"/>
      <c r="AT22" s="163"/>
      <c r="AU22" s="163"/>
      <c r="AV22" s="163"/>
      <c r="AW22" s="122"/>
      <c r="AX22" s="163">
        <f t="shared" si="2"/>
        <v>14.25</v>
      </c>
      <c r="AY22" s="162"/>
    </row>
    <row r="23" spans="1:51" s="123" customFormat="1" ht="72" x14ac:dyDescent="0.3">
      <c r="A23" s="109">
        <v>15</v>
      </c>
      <c r="B23" s="147">
        <v>3</v>
      </c>
      <c r="C23" s="125" t="s">
        <v>120</v>
      </c>
      <c r="D23" s="116">
        <v>43586</v>
      </c>
      <c r="E23" s="110">
        <v>43614</v>
      </c>
      <c r="F23" s="111">
        <v>43691</v>
      </c>
      <c r="G23" s="112"/>
      <c r="H23" s="113" t="s">
        <v>85</v>
      </c>
      <c r="I23" s="121" t="s">
        <v>20</v>
      </c>
      <c r="J23" s="119">
        <v>16</v>
      </c>
      <c r="K23" s="116">
        <v>43607</v>
      </c>
      <c r="L23" s="110" t="s">
        <v>119</v>
      </c>
      <c r="M23" s="114">
        <v>59</v>
      </c>
      <c r="N23" s="113" t="s">
        <v>83</v>
      </c>
      <c r="O23" s="119" t="s">
        <v>118</v>
      </c>
      <c r="P23" s="113" t="s">
        <v>11</v>
      </c>
      <c r="Q23" s="64" t="s">
        <v>12</v>
      </c>
      <c r="R23" s="126" t="s">
        <v>12</v>
      </c>
      <c r="S23" s="44">
        <v>750</v>
      </c>
      <c r="T23" s="113" t="s">
        <v>11</v>
      </c>
      <c r="U23" s="64" t="s">
        <v>12</v>
      </c>
      <c r="V23" s="126" t="s">
        <v>12</v>
      </c>
      <c r="W23" s="151" t="s">
        <v>117</v>
      </c>
      <c r="X23" s="166" t="s">
        <v>216</v>
      </c>
      <c r="Y23" s="121" t="s">
        <v>116</v>
      </c>
      <c r="Z23" s="109" t="s">
        <v>224</v>
      </c>
      <c r="AA23" s="122"/>
      <c r="AB23" s="109">
        <v>16.75</v>
      </c>
      <c r="AC23" s="109">
        <v>13</v>
      </c>
      <c r="AD23" s="109">
        <v>2.25</v>
      </c>
      <c r="AE23" s="109">
        <v>9.5</v>
      </c>
      <c r="AF23" s="109"/>
      <c r="AG23" s="122"/>
      <c r="AH23" s="127">
        <f>+S23</f>
        <v>750</v>
      </c>
      <c r="AI23" s="87">
        <f>+AO23*48</f>
        <v>1992</v>
      </c>
      <c r="AJ23" s="86" t="e">
        <f>+R23-AH23</f>
        <v>#VALUE!</v>
      </c>
      <c r="AK23" s="109" t="s">
        <v>20</v>
      </c>
      <c r="AL23" s="14">
        <v>750</v>
      </c>
      <c r="AM23" s="14" t="s">
        <v>20</v>
      </c>
      <c r="AN23" s="85"/>
      <c r="AO23" s="121">
        <f t="shared" si="0"/>
        <v>41.5</v>
      </c>
      <c r="AP23" s="121"/>
      <c r="AQ23" s="109">
        <f t="shared" si="1"/>
        <v>5</v>
      </c>
      <c r="AR23" s="122"/>
      <c r="AS23" s="109">
        <v>5</v>
      </c>
      <c r="AT23" s="109"/>
      <c r="AU23" s="109"/>
      <c r="AV23" s="109"/>
      <c r="AW23" s="122"/>
      <c r="AX23" s="109">
        <f t="shared" si="2"/>
        <v>46.5</v>
      </c>
      <c r="AY23" s="121"/>
    </row>
    <row r="24" spans="1:51" s="123" customFormat="1" x14ac:dyDescent="0.3">
      <c r="A24" s="109">
        <v>16</v>
      </c>
      <c r="B24" s="147">
        <v>3</v>
      </c>
      <c r="C24" s="125" t="s">
        <v>115</v>
      </c>
      <c r="D24" s="116">
        <v>43608</v>
      </c>
      <c r="E24" s="110">
        <v>43637</v>
      </c>
      <c r="F24" s="111">
        <v>43608</v>
      </c>
      <c r="G24" s="112"/>
      <c r="H24" s="113" t="s">
        <v>92</v>
      </c>
      <c r="I24" s="114" t="s">
        <v>21</v>
      </c>
      <c r="J24" s="119">
        <v>1</v>
      </c>
      <c r="K24" s="116"/>
      <c r="L24" s="110"/>
      <c r="M24" s="114"/>
      <c r="N24" s="113" t="s">
        <v>2</v>
      </c>
      <c r="O24" s="119" t="s">
        <v>13</v>
      </c>
      <c r="P24" s="113" t="s">
        <v>11</v>
      </c>
      <c r="Q24" s="64" t="s">
        <v>12</v>
      </c>
      <c r="R24" s="126" t="s">
        <v>12</v>
      </c>
      <c r="S24" s="31"/>
      <c r="T24" s="113" t="s">
        <v>11</v>
      </c>
      <c r="U24" s="64" t="s">
        <v>12</v>
      </c>
      <c r="V24" s="126" t="s">
        <v>12</v>
      </c>
      <c r="W24" s="151" t="s">
        <v>114</v>
      </c>
      <c r="X24" s="119" t="s">
        <v>217</v>
      </c>
      <c r="Y24" s="121" t="s">
        <v>12</v>
      </c>
      <c r="Z24" s="109" t="s">
        <v>225</v>
      </c>
      <c r="AA24" s="122"/>
      <c r="AB24" s="109">
        <v>1</v>
      </c>
      <c r="AC24" s="109">
        <v>1.5</v>
      </c>
      <c r="AD24" s="109">
        <v>0.5</v>
      </c>
      <c r="AE24" s="109"/>
      <c r="AF24" s="109"/>
      <c r="AG24" s="122"/>
      <c r="AH24" s="109"/>
      <c r="AI24" s="81"/>
      <c r="AK24" s="109"/>
      <c r="AL24" s="14"/>
      <c r="AM24" s="109"/>
      <c r="AN24" s="124"/>
      <c r="AO24" s="121">
        <f t="shared" si="0"/>
        <v>3</v>
      </c>
      <c r="AP24" s="121"/>
      <c r="AQ24" s="109">
        <f t="shared" si="1"/>
        <v>0</v>
      </c>
      <c r="AR24" s="122"/>
      <c r="AS24" s="109"/>
      <c r="AT24" s="109"/>
      <c r="AU24" s="109"/>
      <c r="AV24" s="109"/>
      <c r="AW24" s="122"/>
      <c r="AX24" s="109">
        <f t="shared" si="2"/>
        <v>3</v>
      </c>
      <c r="AY24" s="121"/>
    </row>
    <row r="25" spans="1:51" s="123" customFormat="1" x14ac:dyDescent="0.3">
      <c r="A25" s="109">
        <v>17</v>
      </c>
      <c r="B25" s="147">
        <v>3</v>
      </c>
      <c r="C25" s="125" t="s">
        <v>113</v>
      </c>
      <c r="D25" s="116">
        <v>43631</v>
      </c>
      <c r="E25" s="110">
        <v>43661</v>
      </c>
      <c r="F25" s="111">
        <v>43634</v>
      </c>
      <c r="G25" s="112"/>
      <c r="H25" s="113" t="s">
        <v>92</v>
      </c>
      <c r="I25" s="114" t="s">
        <v>21</v>
      </c>
      <c r="J25" s="119">
        <v>2</v>
      </c>
      <c r="K25" s="116"/>
      <c r="L25" s="110"/>
      <c r="M25" s="114"/>
      <c r="N25" s="113" t="s">
        <v>2</v>
      </c>
      <c r="O25" s="119" t="s">
        <v>13</v>
      </c>
      <c r="P25" s="113" t="s">
        <v>11</v>
      </c>
      <c r="Q25" s="64" t="s">
        <v>12</v>
      </c>
      <c r="R25" s="126" t="s">
        <v>12</v>
      </c>
      <c r="S25" s="31"/>
      <c r="T25" s="113" t="s">
        <v>11</v>
      </c>
      <c r="U25" s="64" t="s">
        <v>12</v>
      </c>
      <c r="V25" s="126" t="s">
        <v>12</v>
      </c>
      <c r="W25" s="151" t="s">
        <v>112</v>
      </c>
      <c r="X25" s="119" t="s">
        <v>218</v>
      </c>
      <c r="Y25" s="121" t="s">
        <v>12</v>
      </c>
      <c r="Z25" s="109" t="s">
        <v>225</v>
      </c>
      <c r="AA25" s="122"/>
      <c r="AB25" s="109">
        <v>1</v>
      </c>
      <c r="AC25" s="109">
        <v>1</v>
      </c>
      <c r="AD25" s="109">
        <v>0.25</v>
      </c>
      <c r="AE25" s="109"/>
      <c r="AF25" s="109"/>
      <c r="AG25" s="122"/>
      <c r="AH25" s="109"/>
      <c r="AI25" s="81"/>
      <c r="AK25" s="109"/>
      <c r="AL25" s="14"/>
      <c r="AM25" s="109"/>
      <c r="AN25" s="124"/>
      <c r="AO25" s="121">
        <f t="shared" si="0"/>
        <v>2.25</v>
      </c>
      <c r="AP25" s="121"/>
      <c r="AQ25" s="109">
        <f t="shared" si="1"/>
        <v>0</v>
      </c>
      <c r="AR25" s="122"/>
      <c r="AS25" s="109"/>
      <c r="AT25" s="109"/>
      <c r="AU25" s="109"/>
      <c r="AV25" s="109"/>
      <c r="AW25" s="122"/>
      <c r="AX25" s="109">
        <f t="shared" si="2"/>
        <v>2.25</v>
      </c>
      <c r="AY25" s="121"/>
    </row>
    <row r="26" spans="1:51" s="123" customFormat="1" ht="72" x14ac:dyDescent="0.3">
      <c r="A26" s="109">
        <v>18</v>
      </c>
      <c r="B26" s="147">
        <v>3</v>
      </c>
      <c r="C26" s="125" t="s">
        <v>111</v>
      </c>
      <c r="D26" s="116">
        <v>43644</v>
      </c>
      <c r="E26" s="110">
        <v>43672</v>
      </c>
      <c r="F26" s="111">
        <v>43697</v>
      </c>
      <c r="G26" s="112"/>
      <c r="H26" s="113" t="s">
        <v>85</v>
      </c>
      <c r="I26" s="121" t="s">
        <v>20</v>
      </c>
      <c r="J26" s="119">
        <v>36</v>
      </c>
      <c r="K26" s="116"/>
      <c r="L26" s="110"/>
      <c r="M26" s="114"/>
      <c r="N26" s="113" t="s">
        <v>1</v>
      </c>
      <c r="O26" s="119" t="s">
        <v>12</v>
      </c>
      <c r="P26" s="113" t="s">
        <v>10</v>
      </c>
      <c r="Q26" s="64" t="s">
        <v>10</v>
      </c>
      <c r="R26" s="126">
        <v>2</v>
      </c>
      <c r="S26" s="31">
        <v>300</v>
      </c>
      <c r="T26" s="113" t="s">
        <v>11</v>
      </c>
      <c r="U26" s="64" t="s">
        <v>12</v>
      </c>
      <c r="V26" s="126" t="s">
        <v>12</v>
      </c>
      <c r="W26" s="166" t="s">
        <v>110</v>
      </c>
      <c r="X26" s="119" t="s">
        <v>219</v>
      </c>
      <c r="Y26" s="121" t="s">
        <v>12</v>
      </c>
      <c r="Z26" s="121" t="s">
        <v>226</v>
      </c>
      <c r="AA26" s="131"/>
      <c r="AB26" s="109">
        <v>3.75</v>
      </c>
      <c r="AC26" s="109">
        <v>0.5</v>
      </c>
      <c r="AD26" s="109">
        <v>0.6</v>
      </c>
      <c r="AE26" s="109">
        <v>0.25</v>
      </c>
      <c r="AF26" s="109"/>
      <c r="AG26" s="122"/>
      <c r="AH26" s="127">
        <f>+S26</f>
        <v>300</v>
      </c>
      <c r="AI26" s="14">
        <f>+AO26*48</f>
        <v>244.79999999999998</v>
      </c>
      <c r="AJ26" s="127">
        <f>+R26-AH26</f>
        <v>-298</v>
      </c>
      <c r="AK26" s="109" t="s">
        <v>20</v>
      </c>
      <c r="AL26" s="14">
        <v>244.8</v>
      </c>
      <c r="AM26" s="127" t="s">
        <v>20</v>
      </c>
      <c r="AN26" s="167"/>
      <c r="AO26" s="121">
        <f t="shared" si="0"/>
        <v>5.0999999999999996</v>
      </c>
      <c r="AP26" s="121"/>
      <c r="AQ26" s="109">
        <f t="shared" si="1"/>
        <v>4.5</v>
      </c>
      <c r="AR26" s="122"/>
      <c r="AS26" s="109">
        <v>3.5</v>
      </c>
      <c r="AT26" s="109">
        <v>0.75</v>
      </c>
      <c r="AU26" s="109"/>
      <c r="AV26" s="109">
        <v>0.25</v>
      </c>
      <c r="AW26" s="122"/>
      <c r="AX26" s="109">
        <f t="shared" si="2"/>
        <v>9.6</v>
      </c>
      <c r="AY26" s="121"/>
    </row>
    <row r="27" spans="1:51" s="123" customFormat="1" ht="57.6" x14ac:dyDescent="0.3">
      <c r="A27" s="109">
        <v>19</v>
      </c>
      <c r="B27" s="147">
        <v>4</v>
      </c>
      <c r="C27" s="125" t="s">
        <v>88</v>
      </c>
      <c r="D27" s="116">
        <v>43654</v>
      </c>
      <c r="E27" s="110">
        <v>43679</v>
      </c>
      <c r="F27" s="168"/>
      <c r="G27" s="169" t="s">
        <v>109</v>
      </c>
      <c r="H27" s="113" t="s">
        <v>85</v>
      </c>
      <c r="I27" s="170"/>
      <c r="J27" s="171"/>
      <c r="K27" s="116">
        <v>43671</v>
      </c>
      <c r="L27" s="110">
        <v>43684</v>
      </c>
      <c r="M27" s="114">
        <v>10</v>
      </c>
      <c r="N27" s="172"/>
      <c r="O27" s="171"/>
      <c r="P27" s="113" t="s">
        <v>11</v>
      </c>
      <c r="Q27" s="64" t="s">
        <v>12</v>
      </c>
      <c r="R27" s="126" t="s">
        <v>12</v>
      </c>
      <c r="S27" s="31">
        <v>2388.7600000000002</v>
      </c>
      <c r="T27" s="113" t="s">
        <v>11</v>
      </c>
      <c r="U27" s="64" t="s">
        <v>12</v>
      </c>
      <c r="V27" s="126" t="s">
        <v>12</v>
      </c>
      <c r="W27" s="120" t="s">
        <v>87</v>
      </c>
      <c r="X27" s="119"/>
      <c r="Y27" s="121"/>
      <c r="Z27" s="109"/>
      <c r="AA27" s="122"/>
      <c r="AB27" s="109">
        <v>24.5</v>
      </c>
      <c r="AC27" s="109">
        <v>5.25</v>
      </c>
      <c r="AD27" s="109">
        <v>2.75</v>
      </c>
      <c r="AE27" s="109">
        <v>6</v>
      </c>
      <c r="AF27" s="109"/>
      <c r="AG27" s="122"/>
      <c r="AH27" s="127">
        <f>+S27</f>
        <v>2388.7600000000002</v>
      </c>
      <c r="AI27" s="14">
        <f>+AO27*48</f>
        <v>1848</v>
      </c>
      <c r="AJ27" s="127" t="e">
        <f>+R27-AH27</f>
        <v>#VALUE!</v>
      </c>
      <c r="AK27" s="121" t="s">
        <v>271</v>
      </c>
      <c r="AL27" s="14">
        <v>2388.7600000000002</v>
      </c>
      <c r="AM27" s="127" t="s">
        <v>20</v>
      </c>
      <c r="AN27" s="167"/>
      <c r="AO27" s="121">
        <f t="shared" si="0"/>
        <v>38.5</v>
      </c>
      <c r="AP27" s="121"/>
      <c r="AQ27" s="109">
        <f t="shared" si="1"/>
        <v>15.5</v>
      </c>
      <c r="AR27" s="122"/>
      <c r="AS27" s="109">
        <v>6.5</v>
      </c>
      <c r="AT27" s="109">
        <v>5</v>
      </c>
      <c r="AU27" s="109">
        <v>4</v>
      </c>
      <c r="AV27" s="109"/>
      <c r="AW27" s="122"/>
      <c r="AX27" s="109">
        <f t="shared" si="2"/>
        <v>54</v>
      </c>
      <c r="AY27" s="169" t="s">
        <v>109</v>
      </c>
    </row>
    <row r="28" spans="1:51" s="123" customFormat="1" x14ac:dyDescent="0.3">
      <c r="A28" s="109">
        <v>20</v>
      </c>
      <c r="B28" s="147">
        <v>4</v>
      </c>
      <c r="C28" s="125" t="s">
        <v>108</v>
      </c>
      <c r="D28" s="116">
        <v>43672</v>
      </c>
      <c r="E28" s="110">
        <v>43700</v>
      </c>
      <c r="F28" s="111">
        <v>43676</v>
      </c>
      <c r="G28" s="112"/>
      <c r="H28" s="113" t="s">
        <v>92</v>
      </c>
      <c r="I28" s="114" t="s">
        <v>21</v>
      </c>
      <c r="J28" s="119">
        <v>3</v>
      </c>
      <c r="K28" s="116"/>
      <c r="L28" s="110"/>
      <c r="M28" s="114"/>
      <c r="N28" s="113" t="s">
        <v>2</v>
      </c>
      <c r="O28" s="119" t="s">
        <v>13</v>
      </c>
      <c r="P28" s="113" t="s">
        <v>11</v>
      </c>
      <c r="Q28" s="64" t="s">
        <v>12</v>
      </c>
      <c r="R28" s="126" t="s">
        <v>12</v>
      </c>
      <c r="S28" s="31"/>
      <c r="T28" s="113" t="s">
        <v>11</v>
      </c>
      <c r="U28" s="64" t="s">
        <v>12</v>
      </c>
      <c r="V28" s="126" t="s">
        <v>12</v>
      </c>
      <c r="W28" s="120" t="s">
        <v>107</v>
      </c>
      <c r="X28" s="119" t="s">
        <v>283</v>
      </c>
      <c r="Y28" s="121" t="s">
        <v>12</v>
      </c>
      <c r="Z28" s="109" t="s">
        <v>225</v>
      </c>
      <c r="AA28" s="122"/>
      <c r="AB28" s="109">
        <v>0.25</v>
      </c>
      <c r="AC28" s="109">
        <v>0.75</v>
      </c>
      <c r="AD28" s="109">
        <v>0.25</v>
      </c>
      <c r="AE28" s="109"/>
      <c r="AF28" s="109"/>
      <c r="AG28" s="122"/>
      <c r="AH28" s="109"/>
      <c r="AI28" s="14"/>
      <c r="AJ28" s="127"/>
      <c r="AK28" s="109"/>
      <c r="AL28" s="14"/>
      <c r="AM28" s="127"/>
      <c r="AN28" s="167"/>
      <c r="AO28" s="121">
        <f t="shared" si="0"/>
        <v>1.25</v>
      </c>
      <c r="AP28" s="121"/>
      <c r="AQ28" s="109">
        <f t="shared" si="1"/>
        <v>0</v>
      </c>
      <c r="AR28" s="122"/>
      <c r="AS28" s="109"/>
      <c r="AT28" s="109"/>
      <c r="AU28" s="109"/>
      <c r="AV28" s="109"/>
      <c r="AW28" s="122"/>
      <c r="AX28" s="109">
        <f t="shared" si="2"/>
        <v>1.25</v>
      </c>
      <c r="AY28" s="121"/>
    </row>
    <row r="29" spans="1:51" s="123" customFormat="1" ht="28.8" x14ac:dyDescent="0.3">
      <c r="A29" s="109">
        <v>21</v>
      </c>
      <c r="B29" s="147">
        <v>4</v>
      </c>
      <c r="C29" s="125" t="s">
        <v>106</v>
      </c>
      <c r="D29" s="116">
        <v>43683</v>
      </c>
      <c r="E29" s="110">
        <v>43711</v>
      </c>
      <c r="F29" s="111">
        <v>43684</v>
      </c>
      <c r="G29" s="112"/>
      <c r="H29" s="113" t="s">
        <v>92</v>
      </c>
      <c r="I29" s="114" t="s">
        <v>21</v>
      </c>
      <c r="J29" s="119">
        <v>2</v>
      </c>
      <c r="K29" s="116"/>
      <c r="L29" s="110"/>
      <c r="M29" s="114"/>
      <c r="N29" s="113" t="s">
        <v>2</v>
      </c>
      <c r="O29" s="119" t="s">
        <v>13</v>
      </c>
      <c r="P29" s="113" t="s">
        <v>11</v>
      </c>
      <c r="Q29" s="64" t="s">
        <v>12</v>
      </c>
      <c r="R29" s="126" t="s">
        <v>12</v>
      </c>
      <c r="S29" s="31"/>
      <c r="T29" s="113" t="s">
        <v>11</v>
      </c>
      <c r="U29" s="64" t="s">
        <v>12</v>
      </c>
      <c r="V29" s="126" t="s">
        <v>12</v>
      </c>
      <c r="W29" s="166" t="s">
        <v>105</v>
      </c>
      <c r="X29" s="119" t="s">
        <v>284</v>
      </c>
      <c r="Y29" s="121" t="s">
        <v>12</v>
      </c>
      <c r="Z29" s="109" t="s">
        <v>225</v>
      </c>
      <c r="AA29" s="122"/>
      <c r="AB29" s="109">
        <v>0.5</v>
      </c>
      <c r="AC29" s="109">
        <v>0.25</v>
      </c>
      <c r="AD29" s="109"/>
      <c r="AE29" s="109"/>
      <c r="AF29" s="109"/>
      <c r="AG29" s="122"/>
      <c r="AH29" s="109"/>
      <c r="AI29" s="14"/>
      <c r="AJ29" s="127"/>
      <c r="AK29" s="109"/>
      <c r="AL29" s="14"/>
      <c r="AM29" s="127"/>
      <c r="AN29" s="167"/>
      <c r="AO29" s="121">
        <f t="shared" si="0"/>
        <v>0.75</v>
      </c>
      <c r="AP29" s="121"/>
      <c r="AQ29" s="109">
        <f t="shared" si="1"/>
        <v>0</v>
      </c>
      <c r="AR29" s="122"/>
      <c r="AS29" s="109"/>
      <c r="AT29" s="109"/>
      <c r="AU29" s="109"/>
      <c r="AV29" s="109"/>
      <c r="AW29" s="122"/>
      <c r="AX29" s="109">
        <f t="shared" si="2"/>
        <v>0.75</v>
      </c>
      <c r="AY29" s="121"/>
    </row>
    <row r="30" spans="1:51" s="123" customFormat="1" ht="76.8" customHeight="1" x14ac:dyDescent="0.3">
      <c r="A30" s="109">
        <v>22</v>
      </c>
      <c r="B30" s="147">
        <v>4</v>
      </c>
      <c r="C30" s="125" t="s">
        <v>104</v>
      </c>
      <c r="D30" s="116">
        <v>43682</v>
      </c>
      <c r="E30" s="110">
        <v>43707</v>
      </c>
      <c r="F30" s="111">
        <v>43692</v>
      </c>
      <c r="G30" s="112"/>
      <c r="H30" s="113" t="s">
        <v>92</v>
      </c>
      <c r="I30" s="114" t="s">
        <v>20</v>
      </c>
      <c r="J30" s="119">
        <v>9</v>
      </c>
      <c r="K30" s="116"/>
      <c r="L30" s="110"/>
      <c r="M30" s="114"/>
      <c r="N30" s="113" t="s">
        <v>83</v>
      </c>
      <c r="O30" s="119" t="s">
        <v>103</v>
      </c>
      <c r="P30" s="113" t="s">
        <v>11</v>
      </c>
      <c r="Q30" s="64" t="s">
        <v>12</v>
      </c>
      <c r="R30" s="126" t="s">
        <v>12</v>
      </c>
      <c r="S30" s="31"/>
      <c r="T30" s="113" t="s">
        <v>11</v>
      </c>
      <c r="U30" s="64" t="s">
        <v>12</v>
      </c>
      <c r="V30" s="126" t="s">
        <v>12</v>
      </c>
      <c r="W30" s="120" t="s">
        <v>102</v>
      </c>
      <c r="X30" s="119" t="s">
        <v>285</v>
      </c>
      <c r="Y30" s="121" t="s">
        <v>12</v>
      </c>
      <c r="Z30" s="121" t="s">
        <v>227</v>
      </c>
      <c r="AA30" s="131"/>
      <c r="AB30" s="109">
        <v>11.75</v>
      </c>
      <c r="AC30" s="109">
        <v>5</v>
      </c>
      <c r="AD30" s="109">
        <v>1.75</v>
      </c>
      <c r="AE30" s="109">
        <v>0.25</v>
      </c>
      <c r="AF30" s="109"/>
      <c r="AG30" s="122"/>
      <c r="AH30" s="109"/>
      <c r="AI30" s="14"/>
      <c r="AJ30" s="127"/>
      <c r="AK30" s="109"/>
      <c r="AL30" s="14"/>
      <c r="AM30" s="127"/>
      <c r="AN30" s="167"/>
      <c r="AO30" s="121">
        <f t="shared" si="0"/>
        <v>18.75</v>
      </c>
      <c r="AP30" s="121"/>
      <c r="AQ30" s="109">
        <f t="shared" si="1"/>
        <v>8</v>
      </c>
      <c r="AR30" s="122"/>
      <c r="AS30" s="109">
        <v>5</v>
      </c>
      <c r="AT30" s="109">
        <v>2</v>
      </c>
      <c r="AU30" s="109">
        <v>1</v>
      </c>
      <c r="AV30" s="109"/>
      <c r="AW30" s="122"/>
      <c r="AX30" s="109">
        <f t="shared" si="2"/>
        <v>26.75</v>
      </c>
      <c r="AY30" s="121"/>
    </row>
    <row r="31" spans="1:51" s="123" customFormat="1" ht="43.2" x14ac:dyDescent="0.3">
      <c r="A31" s="109">
        <v>23</v>
      </c>
      <c r="B31" s="147">
        <v>4</v>
      </c>
      <c r="C31" s="125" t="s">
        <v>101</v>
      </c>
      <c r="D31" s="116">
        <v>43692</v>
      </c>
      <c r="E31" s="110">
        <v>43719</v>
      </c>
      <c r="F31" s="111">
        <v>43696</v>
      </c>
      <c r="G31" s="112"/>
      <c r="H31" s="113" t="s">
        <v>92</v>
      </c>
      <c r="I31" s="121" t="s">
        <v>21</v>
      </c>
      <c r="J31" s="119">
        <v>3</v>
      </c>
      <c r="K31" s="116"/>
      <c r="L31" s="110"/>
      <c r="M31" s="114"/>
      <c r="N31" s="113" t="s">
        <v>2</v>
      </c>
      <c r="O31" s="119" t="s">
        <v>13</v>
      </c>
      <c r="P31" s="113" t="s">
        <v>11</v>
      </c>
      <c r="Q31" s="64" t="s">
        <v>12</v>
      </c>
      <c r="R31" s="126" t="s">
        <v>12</v>
      </c>
      <c r="S31" s="41">
        <v>10</v>
      </c>
      <c r="T31" s="113" t="s">
        <v>11</v>
      </c>
      <c r="U31" s="64" t="s">
        <v>12</v>
      </c>
      <c r="V31" s="126" t="s">
        <v>12</v>
      </c>
      <c r="W31" s="151" t="s">
        <v>294</v>
      </c>
      <c r="X31" s="119" t="s">
        <v>286</v>
      </c>
      <c r="Y31" s="121" t="s">
        <v>12</v>
      </c>
      <c r="Z31" s="121" t="s">
        <v>225</v>
      </c>
      <c r="AA31" s="131"/>
      <c r="AB31" s="109">
        <v>0.25</v>
      </c>
      <c r="AC31" s="109">
        <v>1</v>
      </c>
      <c r="AD31" s="109">
        <v>0.25</v>
      </c>
      <c r="AE31" s="109"/>
      <c r="AF31" s="109"/>
      <c r="AG31" s="122"/>
      <c r="AH31" s="109"/>
      <c r="AI31" s="14"/>
      <c r="AJ31" s="127"/>
      <c r="AK31" s="109"/>
      <c r="AL31" s="14"/>
      <c r="AM31" s="127"/>
      <c r="AN31" s="167"/>
      <c r="AO31" s="121">
        <f t="shared" si="0"/>
        <v>1.5</v>
      </c>
      <c r="AP31" s="121"/>
      <c r="AQ31" s="109">
        <f t="shared" si="1"/>
        <v>0</v>
      </c>
      <c r="AR31" s="122"/>
      <c r="AS31" s="109"/>
      <c r="AT31" s="109"/>
      <c r="AU31" s="109"/>
      <c r="AV31" s="109"/>
      <c r="AW31" s="122"/>
      <c r="AX31" s="109">
        <f t="shared" si="2"/>
        <v>1.5</v>
      </c>
      <c r="AY31" s="121"/>
    </row>
    <row r="32" spans="1:51" s="123" customFormat="1" ht="28.8" x14ac:dyDescent="0.3">
      <c r="A32" s="109">
        <v>24</v>
      </c>
      <c r="B32" s="158">
        <v>4</v>
      </c>
      <c r="C32" s="153" t="s">
        <v>100</v>
      </c>
      <c r="D32" s="154">
        <v>43712</v>
      </c>
      <c r="E32" s="155" t="s">
        <v>99</v>
      </c>
      <c r="F32" s="156">
        <v>43712</v>
      </c>
      <c r="G32" s="157"/>
      <c r="H32" s="158" t="s">
        <v>92</v>
      </c>
      <c r="I32" s="159" t="s">
        <v>20</v>
      </c>
      <c r="J32" s="160">
        <v>1</v>
      </c>
      <c r="K32" s="154"/>
      <c r="L32" s="155"/>
      <c r="M32" s="159"/>
      <c r="N32" s="158" t="s">
        <v>1</v>
      </c>
      <c r="O32" s="160" t="s">
        <v>12</v>
      </c>
      <c r="P32" s="173"/>
      <c r="Q32" s="174"/>
      <c r="R32" s="175"/>
      <c r="S32" s="39"/>
      <c r="T32" s="158"/>
      <c r="U32" s="161"/>
      <c r="V32" s="165"/>
      <c r="W32" s="176" t="s">
        <v>98</v>
      </c>
      <c r="X32" s="160" t="s">
        <v>287</v>
      </c>
      <c r="Y32" s="162" t="s">
        <v>12</v>
      </c>
      <c r="Z32" s="162" t="s">
        <v>228</v>
      </c>
      <c r="AA32" s="131"/>
      <c r="AB32" s="163">
        <v>1</v>
      </c>
      <c r="AC32" s="163"/>
      <c r="AD32" s="163">
        <v>0.25</v>
      </c>
      <c r="AE32" s="163"/>
      <c r="AF32" s="163"/>
      <c r="AG32" s="122"/>
      <c r="AH32" s="163"/>
      <c r="AI32" s="102"/>
      <c r="AJ32" s="101"/>
      <c r="AK32" s="163"/>
      <c r="AL32" s="100"/>
      <c r="AM32" s="100"/>
      <c r="AN32" s="85"/>
      <c r="AO32" s="162">
        <f t="shared" si="0"/>
        <v>1.25</v>
      </c>
      <c r="AP32" s="162"/>
      <c r="AQ32" s="163">
        <f t="shared" si="1"/>
        <v>0</v>
      </c>
      <c r="AR32" s="122"/>
      <c r="AS32" s="163"/>
      <c r="AT32" s="163"/>
      <c r="AU32" s="163"/>
      <c r="AV32" s="163"/>
      <c r="AW32" s="122"/>
      <c r="AX32" s="163">
        <f t="shared" si="2"/>
        <v>1.25</v>
      </c>
      <c r="AY32" s="162"/>
    </row>
    <row r="33" spans="1:51" s="123" customFormat="1" ht="57.6" x14ac:dyDescent="0.3">
      <c r="A33" s="109">
        <v>25</v>
      </c>
      <c r="B33" s="113">
        <v>4</v>
      </c>
      <c r="C33" s="125" t="s">
        <v>97</v>
      </c>
      <c r="D33" s="116">
        <v>43720</v>
      </c>
      <c r="E33" s="110">
        <v>43747</v>
      </c>
      <c r="F33" s="111">
        <v>43720</v>
      </c>
      <c r="G33" s="112"/>
      <c r="H33" s="113" t="s">
        <v>92</v>
      </c>
      <c r="I33" s="114" t="s">
        <v>20</v>
      </c>
      <c r="J33" s="119">
        <v>1</v>
      </c>
      <c r="K33" s="116"/>
      <c r="L33" s="110"/>
      <c r="M33" s="114"/>
      <c r="N33" s="113" t="s">
        <v>83</v>
      </c>
      <c r="O33" s="119" t="s">
        <v>96</v>
      </c>
      <c r="P33" s="113" t="s">
        <v>11</v>
      </c>
      <c r="Q33" s="64" t="s">
        <v>12</v>
      </c>
      <c r="R33" s="126" t="s">
        <v>12</v>
      </c>
      <c r="S33" s="15"/>
      <c r="T33" s="113" t="s">
        <v>10</v>
      </c>
      <c r="U33" s="64" t="s">
        <v>11</v>
      </c>
      <c r="V33" s="126">
        <v>1</v>
      </c>
      <c r="W33" s="177" t="s">
        <v>95</v>
      </c>
      <c r="X33" s="119" t="s">
        <v>288</v>
      </c>
      <c r="Y33" s="121"/>
      <c r="Z33" s="109"/>
      <c r="AA33" s="122"/>
      <c r="AB33" s="109">
        <v>1.4</v>
      </c>
      <c r="AC33" s="109"/>
      <c r="AD33" s="109">
        <v>0.25</v>
      </c>
      <c r="AE33" s="109"/>
      <c r="AF33" s="109"/>
      <c r="AG33" s="122"/>
      <c r="AH33" s="127"/>
      <c r="AI33" s="87"/>
      <c r="AJ33" s="86"/>
      <c r="AK33" s="109"/>
      <c r="AL33" s="99"/>
      <c r="AM33" s="99"/>
      <c r="AN33" s="85"/>
      <c r="AO33" s="121">
        <f t="shared" si="0"/>
        <v>1.65</v>
      </c>
      <c r="AP33" s="121"/>
      <c r="AQ33" s="109">
        <f t="shared" si="1"/>
        <v>0</v>
      </c>
      <c r="AR33" s="122"/>
      <c r="AS33" s="109"/>
      <c r="AT33" s="109"/>
      <c r="AU33" s="109"/>
      <c r="AV33" s="109"/>
      <c r="AW33" s="122"/>
      <c r="AX33" s="109">
        <f t="shared" si="2"/>
        <v>1.65</v>
      </c>
      <c r="AY33" s="121"/>
    </row>
    <row r="34" spans="1:51" s="123" customFormat="1" ht="72" x14ac:dyDescent="0.3">
      <c r="A34" s="109">
        <v>26</v>
      </c>
      <c r="B34" s="113">
        <v>4</v>
      </c>
      <c r="C34" s="125" t="s">
        <v>94</v>
      </c>
      <c r="D34" s="116">
        <v>43728</v>
      </c>
      <c r="E34" s="110">
        <v>43756</v>
      </c>
      <c r="F34" s="111">
        <v>43731</v>
      </c>
      <c r="G34" s="112"/>
      <c r="H34" s="113" t="s">
        <v>92</v>
      </c>
      <c r="I34" s="114" t="s">
        <v>21</v>
      </c>
      <c r="J34" s="119">
        <v>2</v>
      </c>
      <c r="K34" s="116"/>
      <c r="L34" s="110"/>
      <c r="M34" s="114"/>
      <c r="N34" s="113" t="s">
        <v>2</v>
      </c>
      <c r="O34" s="119" t="s">
        <v>13</v>
      </c>
      <c r="P34" s="118" t="s">
        <v>11</v>
      </c>
      <c r="Q34" s="65" t="s">
        <v>12</v>
      </c>
      <c r="R34" s="115" t="s">
        <v>12</v>
      </c>
      <c r="S34" s="15"/>
      <c r="T34" s="113" t="s">
        <v>11</v>
      </c>
      <c r="U34" s="64" t="s">
        <v>12</v>
      </c>
      <c r="V34" s="126" t="s">
        <v>12</v>
      </c>
      <c r="W34" s="63" t="s">
        <v>93</v>
      </c>
      <c r="X34" s="119" t="s">
        <v>289</v>
      </c>
      <c r="Y34" s="121" t="s">
        <v>12</v>
      </c>
      <c r="Z34" s="109" t="s">
        <v>225</v>
      </c>
      <c r="AA34" s="122"/>
      <c r="AB34" s="109"/>
      <c r="AC34" s="109">
        <v>1</v>
      </c>
      <c r="AD34" s="109">
        <v>0.25</v>
      </c>
      <c r="AE34" s="109"/>
      <c r="AF34" s="109"/>
      <c r="AG34" s="122"/>
      <c r="AH34" s="109"/>
      <c r="AI34" s="87"/>
      <c r="AJ34" s="86"/>
      <c r="AK34" s="109"/>
      <c r="AL34" s="99"/>
      <c r="AM34" s="99"/>
      <c r="AN34" s="85"/>
      <c r="AO34" s="121">
        <f t="shared" si="0"/>
        <v>1.25</v>
      </c>
      <c r="AP34" s="121"/>
      <c r="AQ34" s="109">
        <f t="shared" si="1"/>
        <v>0.5</v>
      </c>
      <c r="AR34" s="122"/>
      <c r="AS34" s="109">
        <v>0.5</v>
      </c>
      <c r="AT34" s="109"/>
      <c r="AU34" s="109"/>
      <c r="AV34" s="109"/>
      <c r="AW34" s="122"/>
      <c r="AX34" s="109">
        <f t="shared" si="2"/>
        <v>1.75</v>
      </c>
      <c r="AY34" s="121"/>
    </row>
    <row r="35" spans="1:51" s="123" customFormat="1" ht="72" x14ac:dyDescent="0.3">
      <c r="A35" s="109">
        <v>27</v>
      </c>
      <c r="B35" s="113">
        <v>4</v>
      </c>
      <c r="C35" s="125" t="s">
        <v>86</v>
      </c>
      <c r="D35" s="116">
        <v>43738</v>
      </c>
      <c r="E35" s="110">
        <v>43766</v>
      </c>
      <c r="F35" s="111"/>
      <c r="G35" s="112"/>
      <c r="H35" s="113" t="s">
        <v>92</v>
      </c>
      <c r="I35" s="114"/>
      <c r="J35" s="119"/>
      <c r="K35" s="116"/>
      <c r="L35" s="110"/>
      <c r="M35" s="114"/>
      <c r="N35" s="113"/>
      <c r="O35" s="119"/>
      <c r="P35" s="118" t="s">
        <v>11</v>
      </c>
      <c r="Q35" s="65" t="s">
        <v>12</v>
      </c>
      <c r="R35" s="115" t="s">
        <v>12</v>
      </c>
      <c r="S35" s="15"/>
      <c r="T35" s="113" t="s">
        <v>10</v>
      </c>
      <c r="U35" s="64" t="s">
        <v>10</v>
      </c>
      <c r="V35" s="126">
        <v>9</v>
      </c>
      <c r="W35" s="63" t="s">
        <v>91</v>
      </c>
      <c r="X35" s="119" t="s">
        <v>282</v>
      </c>
      <c r="Y35" s="121"/>
      <c r="Z35" s="109"/>
      <c r="AA35" s="122"/>
      <c r="AB35" s="109">
        <v>2.75</v>
      </c>
      <c r="AC35" s="109">
        <v>4</v>
      </c>
      <c r="AD35" s="109"/>
      <c r="AE35" s="109"/>
      <c r="AF35" s="109"/>
      <c r="AG35" s="122"/>
      <c r="AH35" s="109"/>
      <c r="AI35" s="87"/>
      <c r="AJ35" s="86"/>
      <c r="AK35" s="109"/>
      <c r="AL35" s="99"/>
      <c r="AM35" s="99"/>
      <c r="AN35" s="85"/>
      <c r="AO35" s="121">
        <f t="shared" si="0"/>
        <v>6.75</v>
      </c>
      <c r="AP35" s="121"/>
      <c r="AQ35" s="109">
        <f t="shared" si="1"/>
        <v>4</v>
      </c>
      <c r="AR35" s="122"/>
      <c r="AS35" s="109">
        <v>3</v>
      </c>
      <c r="AT35" s="109">
        <v>0.25</v>
      </c>
      <c r="AU35" s="109">
        <v>0.5</v>
      </c>
      <c r="AV35" s="109">
        <v>0.25</v>
      </c>
      <c r="AW35" s="122"/>
      <c r="AX35" s="109">
        <f t="shared" si="2"/>
        <v>10.75</v>
      </c>
      <c r="AY35" s="121"/>
    </row>
    <row r="36" spans="1:51" s="123" customFormat="1" ht="16.2" x14ac:dyDescent="0.3">
      <c r="A36" s="109"/>
      <c r="B36" s="113"/>
      <c r="C36" s="125" t="s">
        <v>24</v>
      </c>
      <c r="D36" s="116"/>
      <c r="E36" s="110"/>
      <c r="F36" s="111"/>
      <c r="G36" s="112"/>
      <c r="H36" s="113"/>
      <c r="I36" s="114"/>
      <c r="J36" s="119"/>
      <c r="K36" s="116"/>
      <c r="L36" s="110"/>
      <c r="M36" s="114"/>
      <c r="N36" s="113"/>
      <c r="O36" s="119"/>
      <c r="P36" s="118"/>
      <c r="Q36" s="65"/>
      <c r="R36" s="115"/>
      <c r="S36" s="15"/>
      <c r="T36" s="113"/>
      <c r="U36" s="64"/>
      <c r="V36" s="126"/>
      <c r="W36" s="63"/>
      <c r="X36" s="119"/>
      <c r="Y36" s="121"/>
      <c r="Z36" s="109"/>
      <c r="AA36" s="122"/>
      <c r="AB36" s="109"/>
      <c r="AC36" s="109"/>
      <c r="AD36" s="109"/>
      <c r="AE36" s="109"/>
      <c r="AF36" s="109"/>
      <c r="AG36" s="122"/>
      <c r="AH36" s="109"/>
      <c r="AI36" s="87">
        <f>+AO36*48</f>
        <v>0</v>
      </c>
      <c r="AJ36" s="86">
        <f>+R36-AH36</f>
        <v>0</v>
      </c>
      <c r="AK36" s="109"/>
      <c r="AL36" s="99"/>
      <c r="AM36" s="99"/>
      <c r="AN36" s="85"/>
      <c r="AO36" s="121">
        <f t="shared" si="0"/>
        <v>0</v>
      </c>
      <c r="AP36" s="121"/>
      <c r="AQ36" s="109">
        <f t="shared" si="1"/>
        <v>0</v>
      </c>
      <c r="AR36" s="122"/>
      <c r="AS36" s="109"/>
      <c r="AT36" s="109"/>
      <c r="AU36" s="109"/>
      <c r="AV36" s="109"/>
      <c r="AW36" s="122"/>
      <c r="AX36" s="109">
        <f t="shared" si="2"/>
        <v>0</v>
      </c>
      <c r="AY36" s="121"/>
    </row>
    <row r="37" spans="1:51" ht="16.2" x14ac:dyDescent="0.3">
      <c r="B37" s="2"/>
      <c r="C37" s="3" t="s">
        <v>24</v>
      </c>
      <c r="D37" s="4"/>
      <c r="E37" s="5"/>
      <c r="F37" s="6"/>
      <c r="G37" s="37"/>
      <c r="H37" s="2"/>
      <c r="I37" s="17"/>
      <c r="J37" s="36"/>
      <c r="K37" s="4"/>
      <c r="L37" s="5"/>
      <c r="M37" s="17"/>
      <c r="N37" s="2"/>
      <c r="O37" s="36"/>
      <c r="P37" s="8"/>
      <c r="Q37" s="9"/>
      <c r="R37" s="7"/>
      <c r="S37" s="15"/>
      <c r="T37" s="2"/>
      <c r="U37" s="1"/>
      <c r="V37" s="35"/>
      <c r="W37" s="11"/>
      <c r="X37" s="36"/>
      <c r="Y37" s="32"/>
      <c r="AI37" s="87">
        <f>+AO37*48</f>
        <v>0</v>
      </c>
      <c r="AJ37" s="86">
        <f>+R37-AH37</f>
        <v>0</v>
      </c>
      <c r="AL37" s="99"/>
      <c r="AM37" s="99"/>
      <c r="AN37" s="85"/>
      <c r="AO37" s="32">
        <f t="shared" si="0"/>
        <v>0</v>
      </c>
      <c r="AP37" s="32"/>
      <c r="AQ37" s="10">
        <f t="shared" si="1"/>
        <v>0</v>
      </c>
      <c r="AX37" s="10">
        <f t="shared" si="2"/>
        <v>0</v>
      </c>
    </row>
    <row r="38" spans="1:51" ht="16.2" x14ac:dyDescent="0.3">
      <c r="B38" s="2"/>
      <c r="C38" s="3" t="s">
        <v>24</v>
      </c>
      <c r="D38" s="4"/>
      <c r="E38" s="5"/>
      <c r="F38" s="6"/>
      <c r="G38" s="37"/>
      <c r="H38" s="2"/>
      <c r="I38" s="17"/>
      <c r="J38" s="36"/>
      <c r="K38" s="4"/>
      <c r="L38" s="5"/>
      <c r="M38" s="17"/>
      <c r="N38" s="2"/>
      <c r="O38" s="36"/>
      <c r="P38" s="8"/>
      <c r="Q38" s="9"/>
      <c r="R38" s="7"/>
      <c r="S38" s="15"/>
      <c r="T38" s="2"/>
      <c r="U38" s="1"/>
      <c r="V38" s="35"/>
      <c r="W38" s="11"/>
      <c r="X38" s="36"/>
      <c r="Y38" s="32"/>
      <c r="AI38" s="87">
        <f>+AO38*48</f>
        <v>0</v>
      </c>
      <c r="AJ38" s="86">
        <f>+R38-AH38</f>
        <v>0</v>
      </c>
      <c r="AL38" s="99"/>
      <c r="AM38" s="99"/>
      <c r="AN38" s="85"/>
      <c r="AO38" s="32">
        <f t="shared" si="0"/>
        <v>0</v>
      </c>
      <c r="AP38" s="32"/>
      <c r="AQ38" s="10">
        <f t="shared" si="1"/>
        <v>0</v>
      </c>
      <c r="AX38" s="10">
        <f t="shared" si="2"/>
        <v>0</v>
      </c>
    </row>
    <row r="39" spans="1:51" ht="16.2" x14ac:dyDescent="0.3">
      <c r="B39" s="43"/>
      <c r="C39" s="17"/>
      <c r="D39" s="37"/>
      <c r="E39" s="83"/>
      <c r="F39" s="6"/>
      <c r="G39" s="37"/>
      <c r="H39" s="2"/>
      <c r="I39" s="17"/>
      <c r="J39" s="36"/>
      <c r="K39" s="4"/>
      <c r="L39" s="5"/>
      <c r="M39" s="17"/>
      <c r="N39" s="2"/>
      <c r="O39" s="36"/>
      <c r="P39" s="8"/>
      <c r="Q39" s="9"/>
      <c r="R39" s="8"/>
      <c r="S39" s="9"/>
      <c r="T39" s="2"/>
      <c r="U39" s="1"/>
      <c r="V39" s="35"/>
      <c r="W39" s="11"/>
      <c r="X39" s="36"/>
      <c r="Y39" s="32"/>
      <c r="AI39" s="87"/>
      <c r="AJ39" s="86"/>
      <c r="AL39" s="99"/>
      <c r="AM39" s="99"/>
      <c r="AN39" s="85"/>
      <c r="AO39" s="32"/>
      <c r="AP39" s="32"/>
      <c r="AX39" s="10"/>
    </row>
  </sheetData>
  <sheetProtection algorithmName="SHA-512" hashValue="SKtlHTD2aY9Pd54bkJqXj1o2A0nnFK2OGucuvaaXMVIpmtdzSXeu7FUIQnr7/vX+ixYzmWpzEWV4zFb4cvIT8A==" saltValue="Y0k78m1Axl3VTwCfSUPIpw==" spinCount="100000" sheet="1" objects="1" scenarios="1"/>
  <mergeCells count="53">
    <mergeCell ref="AY2:AY4"/>
    <mergeCell ref="K2:K4"/>
    <mergeCell ref="S3:S4"/>
    <mergeCell ref="AI2:AI4"/>
    <mergeCell ref="AL2:AL4"/>
    <mergeCell ref="AX2:AX4"/>
    <mergeCell ref="AQ2:AQ4"/>
    <mergeCell ref="AF2:AF4"/>
    <mergeCell ref="AH2:AH4"/>
    <mergeCell ref="AE2:AE4"/>
    <mergeCell ref="Z2:Z4"/>
    <mergeCell ref="N2:N4"/>
    <mergeCell ref="O2:O4"/>
    <mergeCell ref="Y2:Y4"/>
    <mergeCell ref="P2:R2"/>
    <mergeCell ref="Q3:Q4"/>
    <mergeCell ref="AB2:AB4"/>
    <mergeCell ref="F2:F4"/>
    <mergeCell ref="H2:H4"/>
    <mergeCell ref="E2:E4"/>
    <mergeCell ref="D2:D4"/>
    <mergeCell ref="T2:V2"/>
    <mergeCell ref="V3:V4"/>
    <mergeCell ref="T3:T4"/>
    <mergeCell ref="L2:L4"/>
    <mergeCell ref="G2:G4"/>
    <mergeCell ref="R3:R4"/>
    <mergeCell ref="P3:P4"/>
    <mergeCell ref="W2:W4"/>
    <mergeCell ref="X2:X4"/>
    <mergeCell ref="J2:J4"/>
    <mergeCell ref="C2:C4"/>
    <mergeCell ref="A2:A4"/>
    <mergeCell ref="U3:U4"/>
    <mergeCell ref="M2:M4"/>
    <mergeCell ref="I2:I4"/>
    <mergeCell ref="B2:B4"/>
    <mergeCell ref="C10:E10"/>
    <mergeCell ref="AS1:AV1"/>
    <mergeCell ref="AB1:AF1"/>
    <mergeCell ref="AH1:AM1"/>
    <mergeCell ref="AO1:AQ1"/>
    <mergeCell ref="AV2:AV4"/>
    <mergeCell ref="AO2:AO4"/>
    <mergeCell ref="AK2:AK4"/>
    <mergeCell ref="AC2:AC4"/>
    <mergeCell ref="AS2:AS4"/>
    <mergeCell ref="AT2:AT4"/>
    <mergeCell ref="AU2:AU4"/>
    <mergeCell ref="AD2:AD4"/>
    <mergeCell ref="AJ2:AJ4"/>
    <mergeCell ref="AM2:AM4"/>
    <mergeCell ref="B1:X1"/>
  </mergeCells>
  <dataValidations count="3">
    <dataValidation type="list" allowBlank="1" showInputMessage="1" showErrorMessage="1" sqref="I7:I9 I11:I16 I28:I39 I18:I26" xr:uid="{00000000-0002-0000-0000-00000A000000}">
      <formula1>"yes, no, withdrawn"</formula1>
    </dataValidation>
    <dataValidation type="list" allowBlank="1" showInputMessage="1" showErrorMessage="1" sqref="Y7:Y9 Y11:Y13 Y15 Y18:Y39" xr:uid="{00000000-0002-0000-0000-000009000000}">
      <formula1>"N/A, yes (partial referral), yes (full referral), mult referrals"</formula1>
    </dataValidation>
    <dataValidation type="list" allowBlank="1" showInputMessage="1" showErrorMessage="1" sqref="I10 H7 H9:H39 I17 I27 R39:S39 T6:U39 N7:Q39" xr:uid="{00000000-0002-0000-0000-000008000000}">
      <formula1>#REF!</formula1>
    </dataValidation>
  </dataValidations>
  <pageMargins left="0.5" right="0.5" top="0.5" bottom="0.5" header="0.3" footer="0.3"/>
  <pageSetup paperSize="5" scale="57"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209D4-C3E8-48E7-88E8-082DE61403B9}">
  <sheetPr>
    <pageSetUpPr fitToPage="1"/>
  </sheetPr>
  <dimension ref="A1:Q20"/>
  <sheetViews>
    <sheetView zoomScale="70" zoomScaleNormal="70" workbookViewId="0">
      <selection activeCell="E5" sqref="E5"/>
    </sheetView>
  </sheetViews>
  <sheetFormatPr defaultRowHeight="14.4" x14ac:dyDescent="0.3"/>
  <cols>
    <col min="3" max="3" width="14.6640625" customWidth="1"/>
    <col min="4" max="4" width="12.88671875" customWidth="1"/>
    <col min="5" max="5" width="14.6640625" customWidth="1"/>
    <col min="6" max="6" width="9.6640625" customWidth="1"/>
    <col min="7" max="7" width="10.5546875" customWidth="1"/>
    <col min="8" max="8" width="13.44140625" bestFit="1" customWidth="1"/>
    <col min="9" max="9" width="12.77734375" customWidth="1"/>
    <col min="10" max="10" width="9.77734375" customWidth="1"/>
    <col min="12" max="13" width="10.77734375" customWidth="1"/>
    <col min="15" max="15" width="10.77734375" customWidth="1"/>
    <col min="16" max="16" width="85" customWidth="1"/>
    <col min="17" max="17" width="35.44140625" customWidth="1"/>
  </cols>
  <sheetData>
    <row r="1" spans="1:17" ht="18.600000000000001" thickBot="1" x14ac:dyDescent="0.35">
      <c r="A1" s="296" t="s">
        <v>206</v>
      </c>
      <c r="B1" s="297"/>
      <c r="C1" s="297"/>
      <c r="D1" s="297"/>
      <c r="E1" s="297"/>
      <c r="F1" s="297"/>
      <c r="G1" s="297"/>
      <c r="H1" s="297"/>
      <c r="I1" s="297"/>
      <c r="J1" s="297"/>
      <c r="K1" s="297"/>
      <c r="L1" s="297"/>
      <c r="M1" s="297"/>
      <c r="N1" s="297"/>
      <c r="O1" s="297"/>
      <c r="P1" s="297"/>
      <c r="Q1" s="298"/>
    </row>
    <row r="2" spans="1:17" ht="14.4" customHeight="1" x14ac:dyDescent="0.3">
      <c r="A2" s="238" t="s">
        <v>16</v>
      </c>
      <c r="B2" s="235" t="s">
        <v>164</v>
      </c>
      <c r="C2" s="238" t="s">
        <v>163</v>
      </c>
      <c r="D2" s="254" t="s">
        <v>162</v>
      </c>
      <c r="E2" s="245" t="s">
        <v>0</v>
      </c>
      <c r="F2" s="289" t="s">
        <v>7</v>
      </c>
      <c r="G2" s="288" t="s">
        <v>167</v>
      </c>
      <c r="H2" s="290" t="s">
        <v>8</v>
      </c>
      <c r="I2" s="288" t="s">
        <v>89</v>
      </c>
      <c r="J2" s="290" t="s">
        <v>3</v>
      </c>
      <c r="K2" s="291"/>
      <c r="L2" s="292"/>
      <c r="M2" s="301" t="s">
        <v>6</v>
      </c>
      <c r="N2" s="302"/>
      <c r="O2" s="303"/>
      <c r="P2" s="287" t="s">
        <v>9</v>
      </c>
      <c r="Q2" s="285" t="s">
        <v>157</v>
      </c>
    </row>
    <row r="3" spans="1:17" x14ac:dyDescent="0.3">
      <c r="A3" s="239"/>
      <c r="B3" s="236"/>
      <c r="C3" s="239"/>
      <c r="D3" s="243"/>
      <c r="E3" s="246"/>
      <c r="F3" s="239"/>
      <c r="G3" s="246"/>
      <c r="H3" s="256"/>
      <c r="I3" s="246"/>
      <c r="J3" s="256" t="s">
        <v>4</v>
      </c>
      <c r="K3" s="260" t="s">
        <v>5</v>
      </c>
      <c r="L3" s="299" t="s">
        <v>166</v>
      </c>
      <c r="M3" s="239" t="s">
        <v>4</v>
      </c>
      <c r="N3" s="243" t="s">
        <v>5</v>
      </c>
      <c r="O3" s="246" t="s">
        <v>166</v>
      </c>
      <c r="P3" s="266"/>
      <c r="Q3" s="268"/>
    </row>
    <row r="4" spans="1:17" ht="15" thickBot="1" x14ac:dyDescent="0.35">
      <c r="A4" s="240"/>
      <c r="B4" s="237"/>
      <c r="C4" s="240"/>
      <c r="D4" s="244"/>
      <c r="E4" s="247"/>
      <c r="F4" s="240"/>
      <c r="G4" s="247"/>
      <c r="H4" s="257"/>
      <c r="I4" s="247"/>
      <c r="J4" s="257"/>
      <c r="K4" s="261"/>
      <c r="L4" s="300"/>
      <c r="M4" s="240"/>
      <c r="N4" s="244"/>
      <c r="O4" s="247"/>
      <c r="P4" s="267"/>
      <c r="Q4" s="269"/>
    </row>
    <row r="5" spans="1:17" ht="28.8" x14ac:dyDescent="0.3">
      <c r="A5" s="27">
        <v>1</v>
      </c>
      <c r="B5" s="30" t="s">
        <v>205</v>
      </c>
      <c r="C5" s="50">
        <v>42297</v>
      </c>
      <c r="D5" s="28">
        <v>42328</v>
      </c>
      <c r="E5" s="51">
        <v>42297</v>
      </c>
      <c r="F5" s="42" t="s">
        <v>92</v>
      </c>
      <c r="G5" s="35" t="s">
        <v>168</v>
      </c>
      <c r="H5" s="42" t="s">
        <v>2</v>
      </c>
      <c r="I5" s="35" t="s">
        <v>13</v>
      </c>
      <c r="J5" s="42" t="s">
        <v>11</v>
      </c>
      <c r="K5" s="26" t="s">
        <v>12</v>
      </c>
      <c r="L5" s="35" t="s">
        <v>12</v>
      </c>
      <c r="M5" s="42" t="s">
        <v>11</v>
      </c>
      <c r="N5" s="26" t="s">
        <v>12</v>
      </c>
      <c r="O5" s="35" t="s">
        <v>12</v>
      </c>
      <c r="P5" s="62" t="s">
        <v>204</v>
      </c>
      <c r="Q5" s="79" t="s">
        <v>229</v>
      </c>
    </row>
    <row r="6" spans="1:17" ht="28.8" x14ac:dyDescent="0.3">
      <c r="A6" s="42">
        <v>1</v>
      </c>
      <c r="B6" s="3" t="s">
        <v>203</v>
      </c>
      <c r="C6" s="4">
        <v>42342</v>
      </c>
      <c r="D6" s="5">
        <v>42373</v>
      </c>
      <c r="E6" s="6">
        <v>42373</v>
      </c>
      <c r="F6" s="2" t="s">
        <v>85</v>
      </c>
      <c r="G6" s="36">
        <v>20</v>
      </c>
      <c r="H6" s="2" t="s">
        <v>1</v>
      </c>
      <c r="I6" s="36" t="s">
        <v>12</v>
      </c>
      <c r="J6" s="2" t="s">
        <v>10</v>
      </c>
      <c r="K6" s="1" t="s">
        <v>10</v>
      </c>
      <c r="L6" s="36">
        <v>6</v>
      </c>
      <c r="M6" s="2" t="s">
        <v>10</v>
      </c>
      <c r="N6" s="1" t="s">
        <v>10</v>
      </c>
      <c r="O6" s="36">
        <v>20</v>
      </c>
      <c r="P6" s="61" t="s">
        <v>202</v>
      </c>
      <c r="Q6" s="78" t="s">
        <v>230</v>
      </c>
    </row>
    <row r="7" spans="1:17" ht="28.8" x14ac:dyDescent="0.3">
      <c r="A7" s="2">
        <v>2</v>
      </c>
      <c r="B7" s="3" t="s">
        <v>201</v>
      </c>
      <c r="C7" s="4">
        <v>42383</v>
      </c>
      <c r="D7" s="5" t="s">
        <v>200</v>
      </c>
      <c r="E7" s="6">
        <v>42425</v>
      </c>
      <c r="F7" s="2" t="s">
        <v>85</v>
      </c>
      <c r="G7" s="36">
        <v>13</v>
      </c>
      <c r="H7" s="2" t="s">
        <v>2</v>
      </c>
      <c r="I7" s="36" t="s">
        <v>15</v>
      </c>
      <c r="J7" s="2" t="s">
        <v>11</v>
      </c>
      <c r="K7" s="1" t="s">
        <v>12</v>
      </c>
      <c r="L7" s="36" t="s">
        <v>12</v>
      </c>
      <c r="M7" s="2" t="s">
        <v>11</v>
      </c>
      <c r="N7" s="1" t="s">
        <v>12</v>
      </c>
      <c r="O7" s="36" t="s">
        <v>12</v>
      </c>
      <c r="P7" s="60" t="s">
        <v>199</v>
      </c>
      <c r="Q7" s="78" t="s">
        <v>231</v>
      </c>
    </row>
    <row r="8" spans="1:17" ht="57.6" x14ac:dyDescent="0.3">
      <c r="A8" s="42">
        <v>2</v>
      </c>
      <c r="B8" s="3" t="s">
        <v>198</v>
      </c>
      <c r="C8" s="4">
        <v>42416</v>
      </c>
      <c r="D8" s="5" t="s">
        <v>197</v>
      </c>
      <c r="E8" s="6">
        <v>42531</v>
      </c>
      <c r="F8" s="2" t="s">
        <v>85</v>
      </c>
      <c r="G8" s="36">
        <v>83</v>
      </c>
      <c r="H8" s="2" t="s">
        <v>1</v>
      </c>
      <c r="I8" s="36" t="s">
        <v>12</v>
      </c>
      <c r="J8" s="2" t="s">
        <v>11</v>
      </c>
      <c r="K8" s="1" t="s">
        <v>12</v>
      </c>
      <c r="L8" s="36" t="s">
        <v>12</v>
      </c>
      <c r="M8" s="2" t="s">
        <v>11</v>
      </c>
      <c r="N8" s="1" t="s">
        <v>12</v>
      </c>
      <c r="O8" s="36" t="s">
        <v>12</v>
      </c>
      <c r="P8" s="60" t="s">
        <v>196</v>
      </c>
      <c r="Q8" s="78" t="s">
        <v>232</v>
      </c>
    </row>
    <row r="9" spans="1:17" ht="43.2" x14ac:dyDescent="0.3">
      <c r="A9" s="2">
        <v>2</v>
      </c>
      <c r="B9" s="3" t="s">
        <v>195</v>
      </c>
      <c r="C9" s="4">
        <v>42417</v>
      </c>
      <c r="D9" s="5" t="s">
        <v>194</v>
      </c>
      <c r="E9" s="6">
        <v>42459</v>
      </c>
      <c r="F9" s="2" t="s">
        <v>85</v>
      </c>
      <c r="G9" s="36">
        <v>20</v>
      </c>
      <c r="H9" s="2" t="s">
        <v>1</v>
      </c>
      <c r="I9" s="36" t="s">
        <v>12</v>
      </c>
      <c r="J9" s="2" t="s">
        <v>11</v>
      </c>
      <c r="K9" s="1" t="s">
        <v>12</v>
      </c>
      <c r="L9" s="36" t="s">
        <v>12</v>
      </c>
      <c r="M9" s="2" t="s">
        <v>11</v>
      </c>
      <c r="N9" s="1" t="s">
        <v>12</v>
      </c>
      <c r="O9" s="36" t="s">
        <v>12</v>
      </c>
      <c r="P9" s="60" t="s">
        <v>193</v>
      </c>
      <c r="Q9" s="78" t="s">
        <v>233</v>
      </c>
    </row>
    <row r="10" spans="1:17" x14ac:dyDescent="0.3">
      <c r="A10" s="42">
        <v>2</v>
      </c>
      <c r="B10" s="3" t="s">
        <v>192</v>
      </c>
      <c r="C10" s="4">
        <v>42424</v>
      </c>
      <c r="D10" s="5">
        <v>42451</v>
      </c>
      <c r="E10" s="6">
        <v>42425</v>
      </c>
      <c r="F10" s="2" t="s">
        <v>92</v>
      </c>
      <c r="G10" s="36">
        <v>1</v>
      </c>
      <c r="H10" s="2" t="s">
        <v>2</v>
      </c>
      <c r="I10" s="36" t="s">
        <v>96</v>
      </c>
      <c r="J10" s="2" t="s">
        <v>11</v>
      </c>
      <c r="K10" s="1" t="s">
        <v>12</v>
      </c>
      <c r="L10" s="36" t="s">
        <v>12</v>
      </c>
      <c r="M10" s="2" t="s">
        <v>11</v>
      </c>
      <c r="N10" s="1" t="s">
        <v>12</v>
      </c>
      <c r="O10" s="36" t="s">
        <v>12</v>
      </c>
      <c r="P10" s="60" t="s">
        <v>191</v>
      </c>
      <c r="Q10" s="78" t="s">
        <v>234</v>
      </c>
    </row>
    <row r="11" spans="1:17" ht="28.8" x14ac:dyDescent="0.3">
      <c r="A11" s="42">
        <v>2</v>
      </c>
      <c r="B11" s="3" t="s">
        <v>190</v>
      </c>
      <c r="C11" s="4">
        <v>42432</v>
      </c>
      <c r="D11" s="5">
        <v>42460</v>
      </c>
      <c r="E11" s="6">
        <v>42670</v>
      </c>
      <c r="F11" s="2" t="s">
        <v>85</v>
      </c>
      <c r="G11" s="36">
        <v>146</v>
      </c>
      <c r="H11" s="2" t="s">
        <v>1</v>
      </c>
      <c r="I11" s="36" t="s">
        <v>12</v>
      </c>
      <c r="J11" s="2" t="s">
        <v>11</v>
      </c>
      <c r="K11" s="1" t="s">
        <v>12</v>
      </c>
      <c r="L11" s="36" t="s">
        <v>12</v>
      </c>
      <c r="M11" s="2" t="s">
        <v>11</v>
      </c>
      <c r="N11" s="1" t="s">
        <v>12</v>
      </c>
      <c r="O11" s="36" t="s">
        <v>12</v>
      </c>
      <c r="P11" s="60" t="s">
        <v>189</v>
      </c>
      <c r="Q11" s="78" t="s">
        <v>232</v>
      </c>
    </row>
    <row r="12" spans="1:17" x14ac:dyDescent="0.3">
      <c r="A12" s="42">
        <v>2</v>
      </c>
      <c r="B12" s="3" t="s">
        <v>188</v>
      </c>
      <c r="C12" s="4">
        <v>42457</v>
      </c>
      <c r="D12" s="5">
        <v>42485</v>
      </c>
      <c r="E12" s="6">
        <v>42460</v>
      </c>
      <c r="F12" s="2" t="s">
        <v>85</v>
      </c>
      <c r="G12" s="36">
        <v>3</v>
      </c>
      <c r="H12" s="2" t="s">
        <v>1</v>
      </c>
      <c r="I12" s="36" t="s">
        <v>12</v>
      </c>
      <c r="J12" s="2" t="s">
        <v>11</v>
      </c>
      <c r="K12" s="1" t="s">
        <v>12</v>
      </c>
      <c r="L12" s="36" t="s">
        <v>12</v>
      </c>
      <c r="M12" s="2" t="s">
        <v>11</v>
      </c>
      <c r="N12" s="1" t="s">
        <v>12</v>
      </c>
      <c r="O12" s="36" t="s">
        <v>12</v>
      </c>
      <c r="P12" s="60" t="s">
        <v>187</v>
      </c>
      <c r="Q12" s="78" t="s">
        <v>235</v>
      </c>
    </row>
    <row r="13" spans="1:17" ht="28.8" x14ac:dyDescent="0.3">
      <c r="A13" s="42">
        <v>3</v>
      </c>
      <c r="B13" s="3" t="s">
        <v>186</v>
      </c>
      <c r="C13" s="4">
        <v>42471</v>
      </c>
      <c r="D13" s="5">
        <v>42496</v>
      </c>
      <c r="E13" s="6">
        <v>42471</v>
      </c>
      <c r="F13" s="2" t="s">
        <v>92</v>
      </c>
      <c r="G13" s="36" t="s">
        <v>168</v>
      </c>
      <c r="H13" s="2" t="s">
        <v>2</v>
      </c>
      <c r="I13" s="36" t="s">
        <v>13</v>
      </c>
      <c r="J13" s="2" t="s">
        <v>11</v>
      </c>
      <c r="K13" s="1" t="s">
        <v>12</v>
      </c>
      <c r="L13" s="36" t="s">
        <v>12</v>
      </c>
      <c r="M13" s="2" t="s">
        <v>10</v>
      </c>
      <c r="N13" s="1" t="s">
        <v>10</v>
      </c>
      <c r="O13" s="36" t="s">
        <v>168</v>
      </c>
      <c r="P13" s="60" t="s">
        <v>185</v>
      </c>
      <c r="Q13" s="78" t="s">
        <v>236</v>
      </c>
    </row>
    <row r="14" spans="1:17" x14ac:dyDescent="0.3">
      <c r="A14" s="42">
        <v>3</v>
      </c>
      <c r="B14" s="3" t="s">
        <v>184</v>
      </c>
      <c r="C14" s="4">
        <v>42507</v>
      </c>
      <c r="D14" s="5">
        <v>42536</v>
      </c>
      <c r="E14" s="6">
        <v>42513</v>
      </c>
      <c r="F14" s="2" t="s">
        <v>92</v>
      </c>
      <c r="G14" s="36">
        <v>5</v>
      </c>
      <c r="H14" s="2" t="s">
        <v>2</v>
      </c>
      <c r="I14" s="36" t="s">
        <v>13</v>
      </c>
      <c r="J14" s="2" t="s">
        <v>11</v>
      </c>
      <c r="K14" s="1" t="s">
        <v>12</v>
      </c>
      <c r="L14" s="36" t="s">
        <v>12</v>
      </c>
      <c r="M14" s="2" t="s">
        <v>10</v>
      </c>
      <c r="N14" s="1" t="s">
        <v>10</v>
      </c>
      <c r="O14" s="36">
        <v>5</v>
      </c>
      <c r="P14" s="60" t="s">
        <v>183</v>
      </c>
      <c r="Q14" s="78" t="s">
        <v>236</v>
      </c>
    </row>
    <row r="15" spans="1:17" ht="57.6" x14ac:dyDescent="0.3">
      <c r="A15" s="42">
        <v>3</v>
      </c>
      <c r="B15" s="3" t="s">
        <v>182</v>
      </c>
      <c r="C15" s="4">
        <v>42527</v>
      </c>
      <c r="D15" s="5" t="s">
        <v>181</v>
      </c>
      <c r="E15" s="6">
        <v>42634</v>
      </c>
      <c r="F15" s="2" t="s">
        <v>85</v>
      </c>
      <c r="G15" s="36">
        <v>60</v>
      </c>
      <c r="H15" s="2" t="s">
        <v>83</v>
      </c>
      <c r="I15" s="36" t="s">
        <v>96</v>
      </c>
      <c r="J15" s="2" t="s">
        <v>11</v>
      </c>
      <c r="K15" s="1" t="s">
        <v>12</v>
      </c>
      <c r="L15" s="36" t="s">
        <v>12</v>
      </c>
      <c r="M15" s="2" t="s">
        <v>11</v>
      </c>
      <c r="N15" s="1" t="s">
        <v>12</v>
      </c>
      <c r="O15" s="36" t="s">
        <v>12</v>
      </c>
      <c r="P15" s="60" t="s">
        <v>180</v>
      </c>
      <c r="Q15" s="78" t="s">
        <v>237</v>
      </c>
    </row>
    <row r="16" spans="1:17" ht="86.4" x14ac:dyDescent="0.3">
      <c r="A16" s="2">
        <v>3</v>
      </c>
      <c r="B16" s="3" t="s">
        <v>179</v>
      </c>
      <c r="C16" s="4">
        <v>42545</v>
      </c>
      <c r="D16" s="5" t="s">
        <v>178</v>
      </c>
      <c r="E16" s="6">
        <v>42628</v>
      </c>
      <c r="F16" s="2" t="s">
        <v>85</v>
      </c>
      <c r="G16" s="36">
        <v>57</v>
      </c>
      <c r="H16" s="2" t="s">
        <v>1</v>
      </c>
      <c r="I16" s="36" t="s">
        <v>12</v>
      </c>
      <c r="J16" s="2" t="s">
        <v>11</v>
      </c>
      <c r="K16" s="1" t="s">
        <v>12</v>
      </c>
      <c r="L16" s="36" t="s">
        <v>12</v>
      </c>
      <c r="M16" s="2" t="s">
        <v>11</v>
      </c>
      <c r="N16" s="1" t="s">
        <v>12</v>
      </c>
      <c r="O16" s="36" t="s">
        <v>12</v>
      </c>
      <c r="P16" s="60" t="s">
        <v>177</v>
      </c>
      <c r="Q16" s="78" t="s">
        <v>238</v>
      </c>
    </row>
    <row r="17" spans="1:17" x14ac:dyDescent="0.3">
      <c r="A17" s="42">
        <v>4</v>
      </c>
      <c r="B17" s="3" t="s">
        <v>176</v>
      </c>
      <c r="C17" s="4">
        <v>42556</v>
      </c>
      <c r="D17" s="5">
        <v>42584</v>
      </c>
      <c r="E17" s="6">
        <v>42563</v>
      </c>
      <c r="F17" s="2" t="s">
        <v>85</v>
      </c>
      <c r="G17" s="36">
        <v>5</v>
      </c>
      <c r="H17" s="2" t="s">
        <v>2</v>
      </c>
      <c r="I17" s="36" t="s">
        <v>15</v>
      </c>
      <c r="J17" s="2" t="s">
        <v>11</v>
      </c>
      <c r="K17" s="1" t="s">
        <v>12</v>
      </c>
      <c r="L17" s="36" t="s">
        <v>12</v>
      </c>
      <c r="M17" s="2" t="s">
        <v>11</v>
      </c>
      <c r="N17" s="1" t="s">
        <v>12</v>
      </c>
      <c r="O17" s="36" t="s">
        <v>12</v>
      </c>
      <c r="P17" s="60" t="s">
        <v>175</v>
      </c>
      <c r="Q17" s="78" t="s">
        <v>239</v>
      </c>
    </row>
    <row r="18" spans="1:17" ht="28.8" x14ac:dyDescent="0.3">
      <c r="A18" s="42">
        <v>4</v>
      </c>
      <c r="B18" s="3" t="s">
        <v>174</v>
      </c>
      <c r="C18" s="4">
        <v>42607</v>
      </c>
      <c r="D18" s="5">
        <v>42636</v>
      </c>
      <c r="E18" s="6">
        <v>42621</v>
      </c>
      <c r="F18" s="2" t="s">
        <v>85</v>
      </c>
      <c r="G18" s="36">
        <v>9</v>
      </c>
      <c r="H18" s="2" t="s">
        <v>1</v>
      </c>
      <c r="I18" s="36" t="s">
        <v>12</v>
      </c>
      <c r="J18" s="2" t="s">
        <v>11</v>
      </c>
      <c r="K18" s="1" t="s">
        <v>12</v>
      </c>
      <c r="L18" s="36" t="s">
        <v>12</v>
      </c>
      <c r="M18" s="2" t="s">
        <v>10</v>
      </c>
      <c r="N18" s="1" t="s">
        <v>10</v>
      </c>
      <c r="O18" s="36">
        <v>9</v>
      </c>
      <c r="P18" s="60" t="s">
        <v>173</v>
      </c>
      <c r="Q18" s="78" t="s">
        <v>240</v>
      </c>
    </row>
    <row r="19" spans="1:17" x14ac:dyDescent="0.3">
      <c r="A19" s="42">
        <v>4</v>
      </c>
      <c r="B19" s="3" t="s">
        <v>172</v>
      </c>
      <c r="C19" s="4">
        <v>42619</v>
      </c>
      <c r="D19" s="5">
        <v>42647</v>
      </c>
      <c r="E19" s="6">
        <v>42621</v>
      </c>
      <c r="F19" s="2" t="s">
        <v>92</v>
      </c>
      <c r="G19" s="36">
        <v>2</v>
      </c>
      <c r="H19" s="2" t="s">
        <v>2</v>
      </c>
      <c r="I19" s="36" t="s">
        <v>13</v>
      </c>
      <c r="J19" s="2" t="s">
        <v>11</v>
      </c>
      <c r="K19" s="1" t="s">
        <v>12</v>
      </c>
      <c r="L19" s="36" t="s">
        <v>12</v>
      </c>
      <c r="M19" s="2" t="s">
        <v>11</v>
      </c>
      <c r="N19" s="1" t="s">
        <v>12</v>
      </c>
      <c r="O19" s="36" t="s">
        <v>12</v>
      </c>
      <c r="P19" s="60" t="s">
        <v>171</v>
      </c>
      <c r="Q19" s="78" t="s">
        <v>241</v>
      </c>
    </row>
    <row r="20" spans="1:17" ht="28.8" x14ac:dyDescent="0.3">
      <c r="A20" s="42">
        <v>4</v>
      </c>
      <c r="B20" s="3" t="s">
        <v>170</v>
      </c>
      <c r="C20" s="4">
        <v>42640</v>
      </c>
      <c r="D20" s="5">
        <v>42669</v>
      </c>
      <c r="E20" s="6">
        <v>42648</v>
      </c>
      <c r="F20" s="2" t="s">
        <v>85</v>
      </c>
      <c r="G20" s="36">
        <v>7</v>
      </c>
      <c r="H20" s="2" t="s">
        <v>83</v>
      </c>
      <c r="I20" s="36" t="s">
        <v>12</v>
      </c>
      <c r="J20" s="2" t="s">
        <v>11</v>
      </c>
      <c r="K20" s="1" t="s">
        <v>12</v>
      </c>
      <c r="L20" s="36" t="s">
        <v>12</v>
      </c>
      <c r="M20" s="2" t="s">
        <v>11</v>
      </c>
      <c r="N20" s="1" t="s">
        <v>12</v>
      </c>
      <c r="O20" s="36" t="s">
        <v>12</v>
      </c>
      <c r="P20" s="60" t="s">
        <v>169</v>
      </c>
      <c r="Q20" s="78" t="s">
        <v>242</v>
      </c>
    </row>
  </sheetData>
  <sheetProtection algorithmName="SHA-512" hashValue="6eNIBNRWYItFxrhCa+k6ewC4rW1A4Pz9jmq1kx6tfKiYq68irtCvozMGf2qXTwkvGR1H+ZBohgOqAIjLRIX1ZQ==" saltValue="ydnEj50jDK9NTpfy67FCDg==" spinCount="100000" sheet="1" objects="1" scenarios="1"/>
  <mergeCells count="20">
    <mergeCell ref="E2:E4"/>
    <mergeCell ref="F2:F4"/>
    <mergeCell ref="D2:D4"/>
    <mergeCell ref="C2:C4"/>
    <mergeCell ref="A1:Q1"/>
    <mergeCell ref="P2:P4"/>
    <mergeCell ref="Q2:Q4"/>
    <mergeCell ref="J3:J4"/>
    <mergeCell ref="J2:L2"/>
    <mergeCell ref="G2:G4"/>
    <mergeCell ref="A2:A4"/>
    <mergeCell ref="H2:H4"/>
    <mergeCell ref="I2:I4"/>
    <mergeCell ref="L3:L4"/>
    <mergeCell ref="K3:K4"/>
    <mergeCell ref="M2:O2"/>
    <mergeCell ref="O3:O4"/>
    <mergeCell ref="N3:N4"/>
    <mergeCell ref="M3:M4"/>
    <mergeCell ref="B2:B4"/>
  </mergeCells>
  <dataValidations count="4">
    <dataValidation type="list" allowBlank="1" showInputMessage="1" showErrorMessage="1" sqref="I5:I20" xr:uid="{00000000-0002-0000-0000-000004000000}">
      <formula1>$E$21:$E$30</formula1>
    </dataValidation>
    <dataValidation type="list" allowBlank="1" showInputMessage="1" showErrorMessage="1" sqref="F5:F20 H5:H20" xr:uid="{00000000-0002-0000-0000-000000000000}">
      <formula1>#REF!</formula1>
    </dataValidation>
    <dataValidation type="list" allowBlank="1" showInputMessage="1" showErrorMessage="1" sqref="K5:K20 N5:N20" xr:uid="{00000000-0002-0000-0000-000003000000}">
      <formula1>$A$21:$A$23</formula1>
    </dataValidation>
    <dataValidation type="list" allowBlank="1" showInputMessage="1" showErrorMessage="1" sqref="J5:J20 M5:M20" xr:uid="{00000000-0002-0000-0000-000002000000}">
      <formula1>$A$21:$A$22</formula1>
    </dataValidation>
  </dataValidations>
  <pageMargins left="0.7" right="0.7" top="0.75" bottom="0.75" header="0.3" footer="0.3"/>
  <pageSetup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67"/>
  <sheetViews>
    <sheetView workbookViewId="0">
      <selection activeCell="E14" sqref="E14"/>
    </sheetView>
  </sheetViews>
  <sheetFormatPr defaultRowHeight="14.4" x14ac:dyDescent="0.3"/>
  <cols>
    <col min="2" max="2" width="10.5546875" bestFit="1" customWidth="1"/>
    <col min="3" max="3" width="33.44140625" style="24" bestFit="1" customWidth="1"/>
    <col min="5" max="5" width="9.5546875" bestFit="1" customWidth="1"/>
  </cols>
  <sheetData>
    <row r="1" spans="2:12" x14ac:dyDescent="0.3">
      <c r="B1" s="23" t="s">
        <v>37</v>
      </c>
    </row>
    <row r="2" spans="2:12" x14ac:dyDescent="0.3">
      <c r="B2" s="23"/>
    </row>
    <row r="3" spans="2:12" x14ac:dyDescent="0.3">
      <c r="B3" s="25" t="s">
        <v>38</v>
      </c>
      <c r="C3" s="25" t="s">
        <v>39</v>
      </c>
    </row>
    <row r="4" spans="2:12" x14ac:dyDescent="0.3">
      <c r="B4" s="75">
        <v>43101</v>
      </c>
      <c r="C4" s="76" t="s">
        <v>47</v>
      </c>
      <c r="D4" s="75"/>
      <c r="E4" s="77"/>
      <c r="F4" s="77"/>
      <c r="G4" s="77"/>
      <c r="H4" s="77"/>
      <c r="I4" s="77"/>
      <c r="J4" s="77"/>
      <c r="K4" s="77"/>
      <c r="L4" s="34"/>
    </row>
    <row r="5" spans="2:12" x14ac:dyDescent="0.3">
      <c r="B5" s="75">
        <v>43115</v>
      </c>
      <c r="C5" s="69" t="s">
        <v>49</v>
      </c>
      <c r="D5" s="75"/>
      <c r="E5" s="75"/>
      <c r="F5" s="77"/>
      <c r="G5" s="77"/>
      <c r="H5" s="77"/>
      <c r="I5" s="77"/>
      <c r="J5" s="77"/>
      <c r="K5" s="77"/>
      <c r="L5" s="34"/>
    </row>
    <row r="6" spans="2:12" x14ac:dyDescent="0.3">
      <c r="B6" s="75">
        <v>43150</v>
      </c>
      <c r="C6" s="76" t="s">
        <v>48</v>
      </c>
      <c r="D6" s="75"/>
      <c r="E6" s="75"/>
      <c r="F6" s="77"/>
      <c r="G6" s="77"/>
      <c r="H6" s="77"/>
      <c r="I6" s="77"/>
      <c r="J6" s="77"/>
      <c r="K6" s="77"/>
      <c r="L6" s="34"/>
    </row>
    <row r="7" spans="2:12" x14ac:dyDescent="0.3">
      <c r="B7" s="75">
        <v>43248</v>
      </c>
      <c r="C7" s="76" t="s">
        <v>50</v>
      </c>
      <c r="D7" s="75"/>
      <c r="E7" s="75"/>
      <c r="F7" s="77"/>
      <c r="G7" s="77"/>
      <c r="H7" s="77"/>
      <c r="I7" s="77"/>
      <c r="J7" s="77"/>
      <c r="K7" s="77"/>
      <c r="L7" s="34"/>
    </row>
    <row r="8" spans="2:12" x14ac:dyDescent="0.3">
      <c r="B8" s="75">
        <v>43285</v>
      </c>
      <c r="C8" s="76" t="s">
        <v>51</v>
      </c>
      <c r="D8" s="75"/>
      <c r="E8" s="75"/>
      <c r="F8" s="77"/>
      <c r="G8" s="77"/>
      <c r="H8" s="77"/>
      <c r="I8" s="77"/>
      <c r="J8" s="77"/>
      <c r="K8" s="77"/>
      <c r="L8" s="34"/>
    </row>
    <row r="9" spans="2:12" x14ac:dyDescent="0.3">
      <c r="B9" s="75">
        <v>43346</v>
      </c>
      <c r="C9" s="76" t="s">
        <v>52</v>
      </c>
      <c r="D9" s="75"/>
      <c r="E9" s="75"/>
      <c r="F9" s="77"/>
      <c r="G9" s="77"/>
      <c r="H9" s="77"/>
      <c r="I9" s="77"/>
      <c r="J9" s="77"/>
      <c r="K9" s="77"/>
      <c r="L9" s="34"/>
    </row>
    <row r="10" spans="2:12" x14ac:dyDescent="0.3">
      <c r="B10" s="75">
        <v>43381</v>
      </c>
      <c r="C10" s="76" t="s">
        <v>53</v>
      </c>
      <c r="D10" s="75"/>
      <c r="E10" s="75"/>
      <c r="F10" s="77"/>
      <c r="G10" s="77"/>
      <c r="H10" s="77"/>
      <c r="I10" s="77"/>
      <c r="J10" s="77"/>
      <c r="K10" s="77"/>
      <c r="L10" s="34"/>
    </row>
    <row r="11" spans="2:12" x14ac:dyDescent="0.3">
      <c r="B11" s="75">
        <v>43416</v>
      </c>
      <c r="C11" s="76" t="s">
        <v>54</v>
      </c>
      <c r="D11" s="75"/>
      <c r="E11" s="75"/>
      <c r="F11" s="77"/>
      <c r="G11" s="77"/>
      <c r="H11" s="77"/>
      <c r="I11" s="77"/>
      <c r="J11" s="77"/>
      <c r="K11" s="77"/>
      <c r="L11" s="34"/>
    </row>
    <row r="12" spans="2:12" x14ac:dyDescent="0.3">
      <c r="B12" s="75">
        <v>43426</v>
      </c>
      <c r="C12" s="76" t="s">
        <v>55</v>
      </c>
      <c r="D12" s="75"/>
      <c r="E12" s="75"/>
      <c r="F12" s="77"/>
      <c r="G12" s="77"/>
      <c r="H12" s="77"/>
      <c r="I12" s="77"/>
      <c r="J12" s="77"/>
      <c r="K12" s="77"/>
      <c r="L12" s="34"/>
    </row>
    <row r="13" spans="2:12" x14ac:dyDescent="0.3">
      <c r="B13" s="75">
        <v>43439</v>
      </c>
      <c r="C13" s="68" t="s">
        <v>57</v>
      </c>
      <c r="D13" s="75" t="s">
        <v>64</v>
      </c>
      <c r="E13" s="75"/>
      <c r="F13" s="77"/>
      <c r="G13" s="77"/>
      <c r="H13" s="77"/>
      <c r="I13" s="77"/>
      <c r="J13" s="77"/>
      <c r="K13" s="77"/>
      <c r="L13" s="34"/>
    </row>
    <row r="14" spans="2:12" x14ac:dyDescent="0.3">
      <c r="B14" s="75">
        <v>43458</v>
      </c>
      <c r="C14" s="69" t="s">
        <v>61</v>
      </c>
      <c r="D14" s="77" t="s">
        <v>63</v>
      </c>
      <c r="E14" s="75"/>
      <c r="F14" s="77"/>
      <c r="G14" s="77"/>
      <c r="H14" s="77"/>
      <c r="I14" s="77"/>
      <c r="J14" s="77"/>
      <c r="K14" s="77"/>
      <c r="L14" s="34"/>
    </row>
    <row r="15" spans="2:12" x14ac:dyDescent="0.3">
      <c r="B15" s="75">
        <v>43459</v>
      </c>
      <c r="C15" s="69" t="s">
        <v>56</v>
      </c>
      <c r="D15" s="75"/>
      <c r="E15" s="75"/>
      <c r="F15" s="77"/>
      <c r="G15" s="77"/>
      <c r="H15" s="77"/>
      <c r="I15" s="77"/>
      <c r="J15" s="77"/>
      <c r="K15" s="77"/>
      <c r="L15" s="34"/>
    </row>
    <row r="16" spans="2:12" x14ac:dyDescent="0.3">
      <c r="B16" s="75">
        <v>43466</v>
      </c>
      <c r="C16" s="76" t="s">
        <v>47</v>
      </c>
      <c r="D16" s="75"/>
      <c r="E16" s="75"/>
      <c r="F16" s="77"/>
      <c r="G16" s="77"/>
      <c r="H16" s="77"/>
      <c r="I16" s="77"/>
      <c r="J16" s="77"/>
      <c r="K16" s="77"/>
      <c r="L16" s="34"/>
    </row>
    <row r="17" spans="2:12" x14ac:dyDescent="0.3">
      <c r="B17" s="75">
        <v>43486</v>
      </c>
      <c r="C17" s="69" t="s">
        <v>49</v>
      </c>
      <c r="D17" s="75"/>
      <c r="E17" s="75"/>
      <c r="F17" s="77"/>
      <c r="G17" s="77"/>
      <c r="H17" s="77"/>
      <c r="I17" s="77"/>
      <c r="J17" s="77"/>
      <c r="K17" s="77"/>
      <c r="L17" s="34"/>
    </row>
    <row r="18" spans="2:12" x14ac:dyDescent="0.3">
      <c r="B18" s="75">
        <v>43514</v>
      </c>
      <c r="C18" s="76" t="s">
        <v>48</v>
      </c>
      <c r="D18" s="77"/>
      <c r="E18" s="75"/>
      <c r="F18" s="77"/>
      <c r="G18" s="77"/>
      <c r="H18" s="77"/>
      <c r="I18" s="77"/>
      <c r="J18" s="77"/>
      <c r="K18" s="77"/>
      <c r="L18" s="34"/>
    </row>
    <row r="19" spans="2:12" x14ac:dyDescent="0.3">
      <c r="B19" s="75">
        <v>43612</v>
      </c>
      <c r="C19" s="76" t="s">
        <v>50</v>
      </c>
      <c r="D19" s="77"/>
      <c r="E19" s="75"/>
      <c r="F19" s="77"/>
      <c r="G19" s="77"/>
      <c r="H19" s="77"/>
      <c r="I19" s="77"/>
      <c r="J19" s="77"/>
      <c r="K19" s="77"/>
      <c r="L19" s="34"/>
    </row>
    <row r="20" spans="2:12" x14ac:dyDescent="0.3">
      <c r="B20" s="75">
        <v>43650</v>
      </c>
      <c r="C20" s="76" t="s">
        <v>51</v>
      </c>
      <c r="D20" s="77"/>
      <c r="E20" s="75"/>
      <c r="F20" s="77"/>
      <c r="G20" s="77"/>
      <c r="H20" s="77"/>
      <c r="I20" s="77"/>
      <c r="J20" s="77"/>
      <c r="K20" s="77"/>
      <c r="L20" s="34"/>
    </row>
    <row r="21" spans="2:12" x14ac:dyDescent="0.3">
      <c r="B21" s="75">
        <v>43662</v>
      </c>
      <c r="C21" s="70" t="s">
        <v>36</v>
      </c>
      <c r="D21" s="77"/>
      <c r="E21" s="75"/>
      <c r="F21" s="77"/>
      <c r="G21" s="77"/>
      <c r="H21" s="77"/>
      <c r="I21" s="77"/>
      <c r="J21" s="77"/>
      <c r="K21" s="77"/>
      <c r="L21" s="34"/>
    </row>
    <row r="22" spans="2:12" x14ac:dyDescent="0.3">
      <c r="B22" s="75">
        <v>43663</v>
      </c>
      <c r="C22" s="70" t="s">
        <v>36</v>
      </c>
      <c r="D22" s="77"/>
      <c r="E22" s="75"/>
      <c r="F22" s="77"/>
      <c r="G22" s="77"/>
      <c r="H22" s="77"/>
      <c r="I22" s="77"/>
      <c r="J22" s="77"/>
      <c r="K22" s="77"/>
      <c r="L22" s="34"/>
    </row>
    <row r="23" spans="2:12" x14ac:dyDescent="0.3">
      <c r="B23" s="75">
        <v>43710</v>
      </c>
      <c r="C23" s="76" t="s">
        <v>52</v>
      </c>
      <c r="D23" s="77"/>
      <c r="E23" s="75"/>
      <c r="F23" s="77"/>
      <c r="G23" s="77"/>
      <c r="H23" s="77"/>
      <c r="I23" s="77"/>
      <c r="J23" s="77"/>
      <c r="K23" s="77"/>
      <c r="L23" s="34"/>
    </row>
    <row r="24" spans="2:12" x14ac:dyDescent="0.3">
      <c r="B24" s="75">
        <v>43752</v>
      </c>
      <c r="C24" s="76" t="s">
        <v>53</v>
      </c>
      <c r="D24" s="77"/>
      <c r="E24" s="75"/>
      <c r="F24" s="77"/>
      <c r="G24" s="77"/>
      <c r="H24" s="77"/>
      <c r="I24" s="77"/>
      <c r="J24" s="77"/>
      <c r="K24" s="77"/>
      <c r="L24" s="34"/>
    </row>
    <row r="25" spans="2:12" x14ac:dyDescent="0.3">
      <c r="B25" s="75">
        <v>43780</v>
      </c>
      <c r="C25" s="76" t="s">
        <v>54</v>
      </c>
      <c r="D25" s="77"/>
      <c r="E25" s="75"/>
      <c r="F25" s="77"/>
      <c r="G25" s="77"/>
      <c r="H25" s="77"/>
      <c r="I25" s="77"/>
      <c r="J25" s="77"/>
      <c r="K25" s="77"/>
      <c r="L25" s="34"/>
    </row>
    <row r="26" spans="2:12" x14ac:dyDescent="0.3">
      <c r="B26" s="75">
        <v>43797</v>
      </c>
      <c r="C26" s="76" t="s">
        <v>55</v>
      </c>
      <c r="D26" s="77"/>
      <c r="E26" s="75"/>
      <c r="F26" s="77"/>
      <c r="G26" s="77"/>
      <c r="H26" s="77"/>
      <c r="I26" s="77"/>
      <c r="J26" s="77"/>
      <c r="K26" s="77"/>
      <c r="L26" s="34"/>
    </row>
    <row r="27" spans="2:12" x14ac:dyDescent="0.3">
      <c r="B27" s="75">
        <v>43823</v>
      </c>
      <c r="C27" s="69" t="s">
        <v>61</v>
      </c>
      <c r="D27" s="77" t="s">
        <v>62</v>
      </c>
      <c r="E27" s="77"/>
      <c r="F27" s="77"/>
      <c r="G27" s="77"/>
      <c r="H27" s="77"/>
      <c r="I27" s="77"/>
      <c r="J27" s="77"/>
      <c r="K27" s="77"/>
      <c r="L27" s="34"/>
    </row>
    <row r="28" spans="2:12" x14ac:dyDescent="0.3">
      <c r="B28" s="75">
        <v>43824</v>
      </c>
      <c r="C28" s="69" t="s">
        <v>56</v>
      </c>
      <c r="D28" s="77"/>
      <c r="E28" s="77"/>
      <c r="F28" s="77"/>
      <c r="G28" s="77"/>
      <c r="H28" s="77"/>
      <c r="I28" s="77"/>
      <c r="J28" s="77"/>
      <c r="K28" s="77"/>
      <c r="L28" s="34"/>
    </row>
    <row r="29" spans="2:12" x14ac:dyDescent="0.3">
      <c r="B29" s="75">
        <v>43831</v>
      </c>
      <c r="C29" s="76" t="s">
        <v>47</v>
      </c>
      <c r="D29" s="77"/>
      <c r="E29" s="77"/>
      <c r="F29" s="77"/>
      <c r="G29" s="77"/>
      <c r="H29" s="77"/>
      <c r="I29" s="77"/>
      <c r="J29" s="77"/>
      <c r="K29" s="77"/>
      <c r="L29" s="34"/>
    </row>
    <row r="30" spans="2:12" x14ac:dyDescent="0.3">
      <c r="B30" s="75">
        <v>43850</v>
      </c>
      <c r="C30" s="69" t="s">
        <v>49</v>
      </c>
      <c r="D30" s="77"/>
      <c r="E30" s="77"/>
      <c r="F30" s="77"/>
      <c r="G30" s="77"/>
      <c r="H30" s="77"/>
      <c r="I30" s="77"/>
      <c r="J30" s="77"/>
      <c r="K30" s="77"/>
      <c r="L30" s="34"/>
    </row>
    <row r="31" spans="2:12" x14ac:dyDescent="0.3">
      <c r="B31" s="75">
        <v>43878</v>
      </c>
      <c r="C31" s="76" t="s">
        <v>48</v>
      </c>
      <c r="D31" s="77"/>
      <c r="E31" s="77"/>
      <c r="F31" s="77"/>
      <c r="G31" s="77"/>
      <c r="H31" s="77"/>
      <c r="I31" s="77"/>
      <c r="J31" s="77"/>
      <c r="K31" s="77"/>
      <c r="L31" s="34"/>
    </row>
    <row r="32" spans="2:12" x14ac:dyDescent="0.3">
      <c r="B32" s="75">
        <v>43976</v>
      </c>
      <c r="C32" s="76" t="s">
        <v>50</v>
      </c>
      <c r="D32" s="77"/>
      <c r="E32" s="77"/>
      <c r="F32" s="77"/>
      <c r="G32" s="77"/>
      <c r="H32" s="77"/>
      <c r="I32" s="77"/>
      <c r="J32" s="77"/>
      <c r="K32" s="77"/>
      <c r="L32" s="34"/>
    </row>
    <row r="33" spans="2:12" x14ac:dyDescent="0.3">
      <c r="B33" s="75">
        <v>44015</v>
      </c>
      <c r="C33" s="76" t="s">
        <v>51</v>
      </c>
      <c r="D33" s="77"/>
      <c r="E33" s="77"/>
      <c r="F33" s="77"/>
      <c r="G33" s="77"/>
      <c r="H33" s="77"/>
      <c r="I33" s="77"/>
      <c r="J33" s="77"/>
      <c r="K33" s="77"/>
      <c r="L33" s="34"/>
    </row>
    <row r="34" spans="2:12" x14ac:dyDescent="0.3">
      <c r="B34" s="75">
        <v>44081</v>
      </c>
      <c r="C34" s="76" t="s">
        <v>52</v>
      </c>
      <c r="D34" s="77"/>
      <c r="E34" s="77"/>
      <c r="F34" s="77"/>
      <c r="G34" s="77"/>
      <c r="H34" s="77"/>
      <c r="I34" s="77"/>
      <c r="J34" s="77"/>
      <c r="K34" s="77"/>
      <c r="L34" s="34"/>
    </row>
    <row r="35" spans="2:12" x14ac:dyDescent="0.3">
      <c r="B35" s="75">
        <v>44116</v>
      </c>
      <c r="C35" s="76" t="s">
        <v>53</v>
      </c>
      <c r="D35" s="77"/>
      <c r="E35" s="77"/>
      <c r="F35" s="77"/>
      <c r="G35" s="77"/>
      <c r="H35" s="77"/>
      <c r="I35" s="77"/>
      <c r="J35" s="77"/>
      <c r="K35" s="77"/>
      <c r="L35" s="34"/>
    </row>
    <row r="36" spans="2:12" x14ac:dyDescent="0.3">
      <c r="B36" s="75">
        <v>44146</v>
      </c>
      <c r="C36" s="76" t="s">
        <v>54</v>
      </c>
      <c r="D36" s="77"/>
      <c r="E36" s="77"/>
      <c r="F36" s="77"/>
      <c r="G36" s="77"/>
      <c r="H36" s="77"/>
      <c r="I36" s="77"/>
      <c r="J36" s="77"/>
      <c r="K36" s="77"/>
      <c r="L36" s="34"/>
    </row>
    <row r="37" spans="2:12" x14ac:dyDescent="0.3">
      <c r="B37" s="75">
        <v>44161</v>
      </c>
      <c r="C37" s="76" t="s">
        <v>55</v>
      </c>
      <c r="D37" s="77"/>
      <c r="E37" s="77"/>
      <c r="F37" s="77"/>
      <c r="G37" s="77"/>
      <c r="H37" s="77"/>
      <c r="I37" s="77"/>
      <c r="J37" s="77"/>
      <c r="K37" s="77"/>
      <c r="L37" s="34"/>
    </row>
    <row r="38" spans="2:12" x14ac:dyDescent="0.3">
      <c r="B38" s="75">
        <v>44190</v>
      </c>
      <c r="C38" s="69" t="s">
        <v>56</v>
      </c>
      <c r="D38" s="77"/>
      <c r="E38" s="77"/>
      <c r="F38" s="77"/>
      <c r="G38" s="77"/>
      <c r="H38" s="77"/>
      <c r="I38" s="77"/>
      <c r="J38" s="77"/>
      <c r="K38" s="77"/>
      <c r="L38" s="34"/>
    </row>
    <row r="39" spans="2:12" x14ac:dyDescent="0.3">
      <c r="B39" s="75">
        <v>44197</v>
      </c>
      <c r="C39" s="76" t="s">
        <v>47</v>
      </c>
      <c r="D39" s="77"/>
      <c r="E39" s="77"/>
      <c r="F39" s="77"/>
      <c r="G39" s="77"/>
      <c r="H39" s="77"/>
      <c r="I39" s="77"/>
      <c r="J39" s="77"/>
      <c r="K39" s="77"/>
      <c r="L39" s="34"/>
    </row>
    <row r="40" spans="2:12" x14ac:dyDescent="0.3">
      <c r="B40" s="75">
        <v>44214</v>
      </c>
      <c r="C40" s="69" t="s">
        <v>49</v>
      </c>
      <c r="D40" s="77"/>
      <c r="E40" s="77"/>
      <c r="F40" s="77"/>
      <c r="G40" s="77"/>
      <c r="H40" s="77"/>
      <c r="I40" s="77"/>
      <c r="J40" s="77"/>
      <c r="K40" s="77"/>
      <c r="L40" s="34"/>
    </row>
    <row r="41" spans="2:12" x14ac:dyDescent="0.3">
      <c r="B41" s="75">
        <v>44216</v>
      </c>
      <c r="C41" s="69" t="s">
        <v>81</v>
      </c>
      <c r="D41" s="77"/>
      <c r="E41" s="77"/>
      <c r="F41" s="77"/>
      <c r="G41" s="77"/>
      <c r="H41" s="77"/>
      <c r="I41" s="77"/>
      <c r="J41" s="77"/>
      <c r="K41" s="77"/>
      <c r="L41" s="34"/>
    </row>
    <row r="42" spans="2:12" x14ac:dyDescent="0.3">
      <c r="B42" s="75">
        <v>44242</v>
      </c>
      <c r="C42" s="76" t="s">
        <v>48</v>
      </c>
      <c r="D42" s="77"/>
      <c r="E42" s="77"/>
      <c r="F42" s="77"/>
      <c r="G42" s="77"/>
      <c r="H42" s="77"/>
      <c r="I42" s="77"/>
      <c r="J42" s="77"/>
      <c r="K42" s="77"/>
      <c r="L42" s="34"/>
    </row>
    <row r="43" spans="2:12" x14ac:dyDescent="0.3">
      <c r="B43" s="75">
        <v>44347</v>
      </c>
      <c r="C43" s="76" t="s">
        <v>50</v>
      </c>
      <c r="D43" s="77"/>
      <c r="E43" s="77"/>
      <c r="F43" s="77"/>
      <c r="G43" s="77"/>
      <c r="H43" s="77"/>
      <c r="I43" s="77"/>
      <c r="J43" s="77"/>
      <c r="K43" s="77"/>
      <c r="L43" s="34"/>
    </row>
    <row r="44" spans="2:12" x14ac:dyDescent="0.3">
      <c r="B44" s="75">
        <v>44365</v>
      </c>
      <c r="C44" s="77" t="s">
        <v>82</v>
      </c>
      <c r="D44" s="77"/>
      <c r="E44" s="77"/>
      <c r="F44" s="77"/>
      <c r="G44" s="77"/>
      <c r="H44" s="77"/>
      <c r="I44" s="77"/>
      <c r="J44" s="77"/>
      <c r="K44" s="77"/>
      <c r="L44" s="34"/>
    </row>
    <row r="45" spans="2:12" x14ac:dyDescent="0.3">
      <c r="B45" s="75">
        <v>44382</v>
      </c>
      <c r="C45" s="76" t="s">
        <v>51</v>
      </c>
      <c r="D45" s="77"/>
      <c r="E45" s="77"/>
      <c r="F45" s="77"/>
      <c r="G45" s="77"/>
      <c r="H45" s="77"/>
      <c r="I45" s="77"/>
      <c r="J45" s="77"/>
      <c r="K45" s="77"/>
      <c r="L45" s="34"/>
    </row>
    <row r="46" spans="2:12" x14ac:dyDescent="0.3">
      <c r="B46" s="75">
        <v>44445</v>
      </c>
      <c r="C46" s="76" t="s">
        <v>52</v>
      </c>
      <c r="D46" s="77"/>
      <c r="E46" s="77"/>
      <c r="F46" s="77"/>
      <c r="G46" s="77"/>
      <c r="H46" s="77"/>
      <c r="I46" s="77"/>
      <c r="J46" s="77"/>
      <c r="K46" s="77"/>
      <c r="L46" s="34"/>
    </row>
    <row r="47" spans="2:12" x14ac:dyDescent="0.3">
      <c r="B47" s="75">
        <v>44480</v>
      </c>
      <c r="C47" s="69" t="s">
        <v>53</v>
      </c>
      <c r="D47" s="77"/>
      <c r="E47" s="77"/>
      <c r="F47" s="77"/>
      <c r="G47" s="77"/>
      <c r="H47" s="77"/>
      <c r="I47" s="77"/>
      <c r="J47" s="77"/>
      <c r="K47" s="77"/>
      <c r="L47" s="34"/>
    </row>
    <row r="48" spans="2:12" x14ac:dyDescent="0.3">
      <c r="B48" s="75">
        <v>44511</v>
      </c>
      <c r="C48" s="69" t="s">
        <v>54</v>
      </c>
      <c r="D48" s="77"/>
      <c r="E48" s="77"/>
      <c r="F48" s="77"/>
      <c r="G48" s="77"/>
      <c r="H48" s="77"/>
      <c r="I48" s="77"/>
      <c r="J48" s="77"/>
      <c r="K48" s="77"/>
      <c r="L48" s="34"/>
    </row>
    <row r="49" spans="2:12" x14ac:dyDescent="0.3">
      <c r="B49" s="75">
        <v>44525</v>
      </c>
      <c r="C49" s="69" t="s">
        <v>55</v>
      </c>
      <c r="D49" s="77"/>
      <c r="E49" s="77"/>
      <c r="F49" s="77"/>
      <c r="G49" s="77"/>
      <c r="H49" s="77"/>
      <c r="I49" s="77"/>
      <c r="J49" s="77"/>
      <c r="K49" s="77"/>
      <c r="L49" s="34"/>
    </row>
    <row r="50" spans="2:12" x14ac:dyDescent="0.3">
      <c r="B50" s="75">
        <v>44554</v>
      </c>
      <c r="C50" s="69" t="s">
        <v>56</v>
      </c>
      <c r="D50" s="77"/>
      <c r="E50" s="77"/>
      <c r="F50" s="77"/>
      <c r="G50" s="77"/>
      <c r="H50" s="77"/>
      <c r="I50" s="77"/>
      <c r="J50" s="77"/>
      <c r="K50" s="77"/>
      <c r="L50" s="34"/>
    </row>
    <row r="51" spans="2:12" x14ac:dyDescent="0.3">
      <c r="B51" s="77"/>
      <c r="C51" s="69"/>
      <c r="D51" s="77"/>
      <c r="E51" s="77"/>
      <c r="F51" s="77"/>
      <c r="G51" s="77"/>
      <c r="H51" s="77"/>
      <c r="I51" s="77"/>
      <c r="J51" s="77"/>
      <c r="K51" s="77"/>
      <c r="L51" s="34"/>
    </row>
    <row r="52" spans="2:12" x14ac:dyDescent="0.3">
      <c r="B52" s="77"/>
      <c r="C52" s="69"/>
      <c r="D52" s="77"/>
      <c r="E52" s="77"/>
      <c r="F52" s="77"/>
      <c r="G52" s="77"/>
      <c r="H52" s="77"/>
      <c r="I52" s="77"/>
      <c r="J52" s="77"/>
      <c r="K52" s="77"/>
      <c r="L52" s="34"/>
    </row>
    <row r="53" spans="2:12" x14ac:dyDescent="0.3">
      <c r="B53" s="77"/>
      <c r="C53" s="69"/>
      <c r="D53" s="77"/>
      <c r="E53" s="77"/>
      <c r="F53" s="77"/>
      <c r="G53" s="77"/>
      <c r="H53" s="77"/>
      <c r="I53" s="77"/>
      <c r="J53" s="77"/>
      <c r="K53" s="77"/>
      <c r="L53" s="34"/>
    </row>
    <row r="54" spans="2:12" x14ac:dyDescent="0.3">
      <c r="B54" s="77"/>
      <c r="C54" s="69"/>
      <c r="D54" s="77"/>
      <c r="E54" s="77"/>
      <c r="F54" s="77"/>
      <c r="G54" s="77"/>
      <c r="H54" s="77"/>
      <c r="I54" s="77"/>
      <c r="J54" s="77"/>
      <c r="K54" s="77"/>
      <c r="L54" s="34"/>
    </row>
    <row r="55" spans="2:12" x14ac:dyDescent="0.3">
      <c r="B55" s="77"/>
      <c r="C55" s="69"/>
      <c r="D55" s="77"/>
      <c r="E55" s="77"/>
      <c r="F55" s="77"/>
      <c r="G55" s="77"/>
      <c r="H55" s="77"/>
      <c r="I55" s="77"/>
      <c r="J55" s="77"/>
      <c r="K55" s="77"/>
      <c r="L55" s="34"/>
    </row>
    <row r="56" spans="2:12" x14ac:dyDescent="0.3">
      <c r="B56" s="77"/>
      <c r="C56" s="69"/>
      <c r="D56" s="77"/>
      <c r="E56" s="77"/>
      <c r="F56" s="77"/>
      <c r="G56" s="77"/>
      <c r="H56" s="77"/>
      <c r="I56" s="77"/>
      <c r="J56" s="77"/>
      <c r="K56" s="77"/>
      <c r="L56" s="34"/>
    </row>
    <row r="57" spans="2:12" x14ac:dyDescent="0.3">
      <c r="B57" s="77"/>
      <c r="C57" s="69"/>
      <c r="D57" s="77"/>
      <c r="E57" s="77"/>
      <c r="F57" s="77"/>
      <c r="G57" s="77"/>
      <c r="H57" s="77"/>
      <c r="I57" s="77"/>
      <c r="J57" s="77"/>
      <c r="K57" s="77"/>
      <c r="L57" s="34"/>
    </row>
    <row r="58" spans="2:12" x14ac:dyDescent="0.3">
      <c r="B58" s="77"/>
      <c r="C58" s="69"/>
      <c r="D58" s="77"/>
      <c r="E58" s="77"/>
      <c r="F58" s="77"/>
      <c r="G58" s="77"/>
      <c r="H58" s="77"/>
      <c r="I58" s="77"/>
      <c r="J58" s="77"/>
      <c r="K58" s="77"/>
      <c r="L58" s="34"/>
    </row>
    <row r="59" spans="2:12" x14ac:dyDescent="0.3">
      <c r="B59" s="77"/>
      <c r="C59" s="69"/>
      <c r="D59" s="77"/>
      <c r="E59" s="77"/>
      <c r="F59" s="77"/>
      <c r="G59" s="77"/>
      <c r="H59" s="77"/>
      <c r="I59" s="77"/>
      <c r="J59" s="77"/>
      <c r="K59" s="77"/>
      <c r="L59" s="34"/>
    </row>
    <row r="60" spans="2:12" x14ac:dyDescent="0.3">
      <c r="B60" s="77"/>
      <c r="C60" s="69"/>
      <c r="D60" s="77"/>
      <c r="E60" s="77"/>
      <c r="F60" s="77"/>
      <c r="G60" s="77"/>
      <c r="H60" s="77"/>
      <c r="I60" s="77"/>
      <c r="J60" s="77"/>
      <c r="K60" s="77"/>
      <c r="L60" s="34"/>
    </row>
    <row r="61" spans="2:12" x14ac:dyDescent="0.3">
      <c r="B61" s="77"/>
      <c r="C61" s="69"/>
      <c r="D61" s="77"/>
      <c r="E61" s="77"/>
      <c r="F61" s="77"/>
      <c r="G61" s="77"/>
      <c r="H61" s="77"/>
      <c r="I61" s="77"/>
      <c r="J61" s="77"/>
      <c r="K61" s="77"/>
      <c r="L61" s="34"/>
    </row>
    <row r="62" spans="2:12" x14ac:dyDescent="0.3">
      <c r="B62" s="77"/>
      <c r="C62" s="69"/>
      <c r="D62" s="77"/>
      <c r="E62" s="77"/>
      <c r="F62" s="77"/>
      <c r="G62" s="77"/>
      <c r="H62" s="77"/>
      <c r="I62" s="77"/>
      <c r="J62" s="77"/>
      <c r="K62" s="77"/>
      <c r="L62" s="34"/>
    </row>
    <row r="63" spans="2:12" x14ac:dyDescent="0.3">
      <c r="B63" s="77"/>
      <c r="C63" s="69"/>
      <c r="D63" s="77"/>
      <c r="E63" s="77"/>
      <c r="F63" s="77"/>
      <c r="G63" s="77"/>
      <c r="H63" s="77"/>
      <c r="I63" s="77"/>
      <c r="J63" s="77"/>
      <c r="K63" s="77"/>
      <c r="L63" s="34"/>
    </row>
    <row r="64" spans="2:12" x14ac:dyDescent="0.3">
      <c r="B64" s="77"/>
      <c r="C64" s="69"/>
      <c r="D64" s="77"/>
      <c r="E64" s="77"/>
      <c r="F64" s="77"/>
      <c r="G64" s="77"/>
      <c r="H64" s="77"/>
      <c r="I64" s="77"/>
      <c r="J64" s="77"/>
      <c r="K64" s="77"/>
      <c r="L64" s="34"/>
    </row>
    <row r="65" spans="2:12" x14ac:dyDescent="0.3">
      <c r="B65" s="77"/>
      <c r="C65" s="69"/>
      <c r="D65" s="77"/>
      <c r="E65" s="77"/>
      <c r="F65" s="77"/>
      <c r="G65" s="77"/>
      <c r="H65" s="77"/>
      <c r="I65" s="77"/>
      <c r="J65" s="77"/>
      <c r="K65" s="77"/>
      <c r="L65" s="34"/>
    </row>
    <row r="66" spans="2:12" x14ac:dyDescent="0.3">
      <c r="B66" s="77"/>
      <c r="C66" s="69"/>
      <c r="D66" s="77"/>
      <c r="E66" s="77"/>
      <c r="F66" s="77"/>
      <c r="G66" s="77"/>
      <c r="H66" s="77"/>
      <c r="I66" s="77"/>
      <c r="J66" s="77"/>
      <c r="K66" s="77"/>
      <c r="L66" s="34"/>
    </row>
    <row r="67" spans="2:12" x14ac:dyDescent="0.3">
      <c r="B67" s="34"/>
      <c r="C67" s="67"/>
      <c r="D67" s="34"/>
      <c r="E67" s="34"/>
      <c r="F67" s="34"/>
      <c r="G67" s="34"/>
      <c r="H67" s="34"/>
      <c r="I67" s="34"/>
      <c r="J67" s="34"/>
      <c r="K67" s="34"/>
      <c r="L67" s="34"/>
    </row>
  </sheetData>
  <sheetProtection algorithmName="SHA-512" hashValue="hbahKBiVq1zvlFysAsuOUPAlqmRgG+uwwHzInFVlJG0kVhMrnJDk0RcLplgCVQWUb0ORoBL7zPr2Z6rp09vlog==" saltValue="H2fZABYkUjCABkpuJ0V1/w==" spinCount="100000" sheet="1" objects="1" scenarios="1"/>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FY 2022</vt:lpstr>
      <vt:lpstr>FY 2019</vt:lpstr>
      <vt:lpstr>FY 2016</vt:lpstr>
      <vt:lpstr>holidays</vt:lpstr>
      <vt:lpstr>'FY 2016'!Print_Area</vt:lpstr>
      <vt:lpstr>'FY 2019'!Print_Area</vt:lpstr>
    </vt:vector>
  </TitlesOfParts>
  <Company>United States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CSullins</dc:creator>
  <cp:lastModifiedBy>Reed, Nathan A CIV ASBCA HQ (USA)</cp:lastModifiedBy>
  <cp:lastPrinted>2019-07-26T13:36:32Z</cp:lastPrinted>
  <dcterms:created xsi:type="dcterms:W3CDTF">2017-03-13T20:51:39Z</dcterms:created>
  <dcterms:modified xsi:type="dcterms:W3CDTF">2024-01-16T18:13:29Z</dcterms:modified>
</cp:coreProperties>
</file>